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Communications\Bond\BPC 2023\"/>
    </mc:Choice>
  </mc:AlternateContent>
  <xr:revisionPtr revIDLastSave="0" documentId="8_{7C9392BB-A642-492F-999B-3D2AEAC1EB8B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Seats" sheetId="5" r:id="rId2"/>
    <sheet name="Planning 2" sheetId="2" state="hidden" r:id="rId3"/>
    <sheet name="Seat Analysis" sheetId="4" state="hidden" r:id="rId4"/>
  </sheets>
  <definedNames>
    <definedName name="_xlnm.Print_Area" localSheetId="3">'Seat Analysis'!$A$1:$O$20</definedName>
    <definedName name="_xlnm.Print_Area" localSheetId="0">Sheet1!$I$29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17" i="5" l="1"/>
  <c r="F13" i="5"/>
  <c r="I13" i="5" s="1"/>
  <c r="L13" i="5" s="1"/>
  <c r="O13" i="5" s="1"/>
  <c r="R13" i="5" s="1"/>
  <c r="U13" i="5" s="1"/>
  <c r="X13" i="5" s="1"/>
  <c r="AA13" i="5" s="1"/>
  <c r="F7" i="5"/>
  <c r="I7" i="5" s="1"/>
  <c r="L7" i="5" s="1"/>
  <c r="O7" i="5" s="1"/>
  <c r="R7" i="5" s="1"/>
  <c r="U7" i="5" s="1"/>
  <c r="X7" i="5" s="1"/>
  <c r="AA7" i="5" s="1"/>
  <c r="Y18" i="5"/>
  <c r="V18" i="5"/>
  <c r="S18" i="5"/>
  <c r="P18" i="5"/>
  <c r="M18" i="5"/>
  <c r="J18" i="5"/>
  <c r="G18" i="5"/>
  <c r="D18" i="5"/>
  <c r="C18" i="5"/>
  <c r="B18" i="5"/>
  <c r="I17" i="5" l="1"/>
  <c r="L17" i="5" s="1"/>
  <c r="O17" i="5" s="1"/>
  <c r="R17" i="5" s="1"/>
  <c r="U17" i="5" s="1"/>
  <c r="X17" i="5" s="1"/>
  <c r="AA17" i="5" s="1"/>
  <c r="F18" i="5"/>
  <c r="I10" i="5"/>
  <c r="L10" i="5" s="1"/>
  <c r="O10" i="5" s="1"/>
  <c r="R10" i="5" s="1"/>
  <c r="U10" i="5" s="1"/>
  <c r="X10" i="5" s="1"/>
  <c r="AA10" i="5" s="1"/>
  <c r="C19" i="4" l="1"/>
  <c r="L18" i="4"/>
  <c r="F19" i="4"/>
  <c r="R25" i="2"/>
  <c r="L30" i="2"/>
  <c r="B29" i="2"/>
  <c r="K28" i="2"/>
  <c r="K27" i="2"/>
  <c r="K26" i="2"/>
  <c r="K25" i="2"/>
  <c r="K3" i="2"/>
  <c r="K28" i="1"/>
  <c r="K27" i="1"/>
  <c r="K26" i="1"/>
  <c r="K25" i="1"/>
  <c r="B29" i="1"/>
  <c r="K30" i="2" l="1"/>
  <c r="K30" i="1" l="1"/>
  <c r="K3" i="1"/>
  <c r="I18" i="5" l="1"/>
  <c r="L18" i="5" l="1"/>
  <c r="O18" i="5" l="1"/>
  <c r="R18" i="5" l="1"/>
  <c r="U18" i="5" l="1"/>
  <c r="X18" i="5" l="1"/>
  <c r="AA18" i="5"/>
</calcChain>
</file>

<file path=xl/sharedStrings.xml><?xml version="1.0" encoding="utf-8"?>
<sst xmlns="http://schemas.openxmlformats.org/spreadsheetml/2006/main" count="318" uniqueCount="143">
  <si>
    <t>Cost</t>
  </si>
  <si>
    <t>Projected Enrollment</t>
  </si>
  <si>
    <t>Hines Elem</t>
  </si>
  <si>
    <t>Bartlett Elem</t>
  </si>
  <si>
    <t>Veteran's Memorial</t>
  </si>
  <si>
    <t>2019 Bond</t>
  </si>
  <si>
    <t>Old Conroe PK-6</t>
  </si>
  <si>
    <t>Relief</t>
  </si>
  <si>
    <t>Grangerland</t>
  </si>
  <si>
    <t>Bush, Deretchin,</t>
  </si>
  <si>
    <t>Buckalew, Mitchell</t>
  </si>
  <si>
    <t>242 High School</t>
  </si>
  <si>
    <t>Caney Creek (3548)</t>
  </si>
  <si>
    <t xml:space="preserve">New ConroeArea  High School </t>
  </si>
  <si>
    <t>Conroe (6016)</t>
  </si>
  <si>
    <t>New Campus</t>
  </si>
  <si>
    <t>Suchma (1680)</t>
  </si>
  <si>
    <t>San Jacinto (792)</t>
  </si>
  <si>
    <t>Grangerland (1316)</t>
  </si>
  <si>
    <t xml:space="preserve">Snyder (1288), </t>
  </si>
  <si>
    <t>Broadway (1472)</t>
  </si>
  <si>
    <t xml:space="preserve">Creighton (1132), Austin (1196), </t>
  </si>
  <si>
    <t>Patterson (1168) , Anderson (743)</t>
  </si>
  <si>
    <t xml:space="preserve">Wilkinson </t>
  </si>
  <si>
    <t>New Elem 1314 area</t>
  </si>
  <si>
    <t>Addition</t>
  </si>
  <si>
    <t>Ford (844)</t>
  </si>
  <si>
    <t>Hailey (773)</t>
  </si>
  <si>
    <t>Artavia Elem</t>
  </si>
  <si>
    <t xml:space="preserve">San Jacinto </t>
  </si>
  <si>
    <t>Evergreen PK-6</t>
  </si>
  <si>
    <t>1314 Intermediate</t>
  </si>
  <si>
    <t>Bozman (1241)</t>
  </si>
  <si>
    <t>Wilkinson (1323)</t>
  </si>
  <si>
    <t>Runyan (879)</t>
  </si>
  <si>
    <t>West Conroe Intermediate</t>
  </si>
  <si>
    <t>Grand Oaks 9th Grade Center</t>
  </si>
  <si>
    <t>Grand Oaks HS (4197)</t>
  </si>
  <si>
    <t>New Ryko HS</t>
  </si>
  <si>
    <t>Grand Oaks (4644)</t>
  </si>
  <si>
    <t>New 242 Jr. High</t>
  </si>
  <si>
    <t>Moorhead (2010)</t>
  </si>
  <si>
    <t>Irons (1568)</t>
  </si>
  <si>
    <t>Convert CHS9 to JH</t>
  </si>
  <si>
    <t>Stockton (1776)</t>
  </si>
  <si>
    <t>Peet (1917)</t>
  </si>
  <si>
    <t>(Grangerland, Evergrren)</t>
  </si>
  <si>
    <t>Stewart, Gordon Reed</t>
  </si>
  <si>
    <t>Cryar</t>
  </si>
  <si>
    <t>Gyms</t>
  </si>
  <si>
    <t>ORHS 9th Grade Addition</t>
  </si>
  <si>
    <t>Irons JH (1451), York (2078))</t>
  </si>
  <si>
    <t>Convert ORHS 9 to JH</t>
  </si>
  <si>
    <t>Grand Oaks Int</t>
  </si>
  <si>
    <t>Clark (1219)</t>
  </si>
  <si>
    <t>Life Cycle</t>
  </si>
  <si>
    <t>Bradley, BWE, Kaufman</t>
  </si>
  <si>
    <t>Seats</t>
  </si>
  <si>
    <t>CTE TWHS</t>
  </si>
  <si>
    <t>Year (70,700)</t>
  </si>
  <si>
    <t>PK-4</t>
  </si>
  <si>
    <t>5th-6th</t>
  </si>
  <si>
    <t>7th-8th</t>
  </si>
  <si>
    <t>9th-12th</t>
  </si>
  <si>
    <t>Total</t>
  </si>
  <si>
    <t>2028-29</t>
  </si>
  <si>
    <t>Added Seats through 28-29</t>
  </si>
  <si>
    <t>Projected Total28-29 Needed</t>
  </si>
  <si>
    <t xml:space="preserve"> </t>
  </si>
  <si>
    <t>Projected</t>
  </si>
  <si>
    <t>Mavera Int</t>
  </si>
  <si>
    <t>Grand Oaks PK-6</t>
  </si>
  <si>
    <t>Hines, Snyder</t>
  </si>
  <si>
    <t>New Northe east Elem</t>
  </si>
  <si>
    <t>Milam, Creighton, Austin</t>
  </si>
  <si>
    <t>Safety, LC, Buses</t>
  </si>
  <si>
    <t>Tech</t>
  </si>
  <si>
    <t>SLBT</t>
  </si>
  <si>
    <t>Current</t>
  </si>
  <si>
    <t>Needed</t>
  </si>
  <si>
    <t>Current Seats</t>
  </si>
  <si>
    <t>Current Enrollment</t>
  </si>
  <si>
    <t>Needed Seats</t>
  </si>
  <si>
    <t>Hines</t>
  </si>
  <si>
    <t>Veterans Memorial</t>
  </si>
  <si>
    <t>Anticpated 24</t>
  </si>
  <si>
    <t>Anticipated Seats 23</t>
  </si>
  <si>
    <t>New Moorhead</t>
  </si>
  <si>
    <t>Avail Seats</t>
  </si>
  <si>
    <t>Bartlett</t>
  </si>
  <si>
    <t>Notes</t>
  </si>
  <si>
    <t>10% +/-</t>
  </si>
  <si>
    <t xml:space="preserve">242 K-6, Old Conroe K-6, 1314 Conroe,  </t>
  </si>
  <si>
    <t>Northeast Conroe, Grand Oaks, Artavia</t>
  </si>
  <si>
    <t>1314 Conroe, Grand Oaks, West Conroe</t>
  </si>
  <si>
    <t>Through 2026</t>
  </si>
  <si>
    <t>Conroe, GO 9th Grade, Caney Creek</t>
  </si>
  <si>
    <t>Conroe, 242 or Oak Ridge, Moorhead</t>
  </si>
  <si>
    <t>Room Analysis</t>
  </si>
  <si>
    <t>GRADE LEVELS</t>
  </si>
  <si>
    <t>2022-23</t>
  </si>
  <si>
    <t>2023-24</t>
  </si>
  <si>
    <t>2024-25</t>
  </si>
  <si>
    <t>2025-26</t>
  </si>
  <si>
    <t>2026-27</t>
  </si>
  <si>
    <t>2027-28</t>
  </si>
  <si>
    <t>2029-30</t>
  </si>
  <si>
    <t>2030-31</t>
  </si>
  <si>
    <t>Enrollment</t>
  </si>
  <si>
    <t>Projection</t>
  </si>
  <si>
    <t>ELEMENTARY TOTAL</t>
  </si>
  <si>
    <t>GO Int</t>
  </si>
  <si>
    <t>INTERMEDIATE TOTAL</t>
  </si>
  <si>
    <t>JUNIOR HIGH</t>
  </si>
  <si>
    <t xml:space="preserve"> Total</t>
  </si>
  <si>
    <t>HIGH SCHOOL</t>
  </si>
  <si>
    <t>TOTALS:</t>
  </si>
  <si>
    <t>Conroe Area JH</t>
  </si>
  <si>
    <t>CC/242 HS</t>
  </si>
  <si>
    <t>New CC Northeast Elem</t>
  </si>
  <si>
    <t>1314 Int</t>
  </si>
  <si>
    <t>New  Northeast Conroe Elem</t>
  </si>
  <si>
    <t>W Conroe Int</t>
  </si>
  <si>
    <t>Added Schools</t>
  </si>
  <si>
    <t>Added Seats</t>
  </si>
  <si>
    <t>Hines
(2019 Bond)</t>
  </si>
  <si>
    <t>Veterans Memorial
(former MJH)</t>
  </si>
  <si>
    <t>New Moorhead JH
(2019 Bond)</t>
  </si>
  <si>
    <t>CC JH
*From 9th campus</t>
  </si>
  <si>
    <t>New Conroe Area HS</t>
  </si>
  <si>
    <t>GO JH</t>
  </si>
  <si>
    <t>DRAFT - Projected Seat Chart</t>
  </si>
  <si>
    <t>Bartlett
K-4
(2019 Bond)</t>
  </si>
  <si>
    <r>
      <t>GO</t>
    </r>
    <r>
      <rPr>
        <u/>
        <sz val="10"/>
        <color theme="1"/>
        <rFont val="Calibri Light"/>
        <family val="2"/>
        <scheme val="major"/>
      </rPr>
      <t xml:space="preserve"> </t>
    </r>
    <r>
      <rPr>
        <b/>
        <u/>
        <sz val="10"/>
        <color theme="1"/>
        <rFont val="Calibri Light"/>
        <family val="2"/>
        <scheme val="major"/>
      </rPr>
      <t>7-8</t>
    </r>
    <r>
      <rPr>
        <sz val="10"/>
        <color theme="1"/>
        <rFont val="Calibri Light"/>
        <family val="2"/>
        <scheme val="major"/>
      </rPr>
      <t>, 9</t>
    </r>
  </si>
  <si>
    <r>
      <t xml:space="preserve">GO 7-8, </t>
    </r>
    <r>
      <rPr>
        <b/>
        <u/>
        <sz val="10"/>
        <color theme="1"/>
        <rFont val="Calibri Light"/>
        <family val="2"/>
        <scheme val="major"/>
      </rPr>
      <t>9</t>
    </r>
  </si>
  <si>
    <r>
      <t xml:space="preserve">Mavera (K-6) </t>
    </r>
    <r>
      <rPr>
        <b/>
        <u/>
        <sz val="10"/>
        <color theme="1"/>
        <rFont val="Calibri Light"/>
        <family val="2"/>
        <scheme val="major"/>
      </rPr>
      <t>K-4</t>
    </r>
  </si>
  <si>
    <r>
      <t xml:space="preserve">Mavera (K-6) </t>
    </r>
    <r>
      <rPr>
        <b/>
        <u/>
        <sz val="10"/>
        <color theme="1"/>
        <rFont val="Calibri Light"/>
        <family val="2"/>
        <scheme val="major"/>
      </rPr>
      <t>5-6</t>
    </r>
  </si>
  <si>
    <r>
      <t xml:space="preserve">Evergreen (PK-6) </t>
    </r>
    <r>
      <rPr>
        <b/>
        <u/>
        <sz val="9"/>
        <color theme="1"/>
        <rFont val="Calibri Light"/>
        <family val="2"/>
        <scheme val="major"/>
      </rPr>
      <t>PK-4</t>
    </r>
  </si>
  <si>
    <r>
      <t xml:space="preserve">Evergreen (PK-6) </t>
    </r>
    <r>
      <rPr>
        <b/>
        <u/>
        <sz val="9"/>
        <color theme="1"/>
        <rFont val="Calibri Light"/>
        <family val="2"/>
        <scheme val="major"/>
      </rPr>
      <t>5-6</t>
    </r>
  </si>
  <si>
    <r>
      <t xml:space="preserve">Old Conroe Rd (K-6) 
</t>
    </r>
    <r>
      <rPr>
        <b/>
        <u/>
        <sz val="9"/>
        <color theme="1"/>
        <rFont val="Calibri Light"/>
        <family val="2"/>
        <scheme val="major"/>
      </rPr>
      <t>K-4</t>
    </r>
  </si>
  <si>
    <r>
      <t xml:space="preserve">Old Conroe Rd (K-6)
</t>
    </r>
    <r>
      <rPr>
        <b/>
        <u/>
        <sz val="9"/>
        <color theme="1"/>
        <rFont val="Calibri Light"/>
        <family val="2"/>
        <scheme val="major"/>
      </rPr>
      <t>5-6</t>
    </r>
  </si>
  <si>
    <t>Less 9th Grade Campus</t>
  </si>
  <si>
    <t>CC 9th Grade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</si>
</sst>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36"/>
      <color theme="0"/>
      <name val="Calibri Light"/>
      <family val="2"/>
      <scheme val="major"/>
    </font>
    <font>
      <u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1" fillId="2" borderId="0" xfId="0" applyFont="1" applyFill="1"/>
    <xf numFmtId="0" fontId="1" fillId="3" borderId="0" xfId="0" applyFont="1" applyFill="1"/>
    <xf numFmtId="3" fontId="1" fillId="0" borderId="0" xfId="0" applyNumberFormat="1" applyFont="1"/>
    <xf numFmtId="16" fontId="1" fillId="0" borderId="0" xfId="0" applyNumberFormat="1" applyFont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15" fontId="0" fillId="0" borderId="0" xfId="0" applyNumberFormat="1"/>
    <xf numFmtId="0" fontId="3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3" fillId="6" borderId="1" xfId="0" applyFont="1" applyFill="1" applyBorder="1" applyAlignment="1">
      <alignment horizontal="center" wrapText="1" shrinkToFit="1"/>
    </xf>
    <xf numFmtId="0" fontId="3" fillId="6" borderId="3" xfId="0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center" wrapText="1" shrinkToFit="1"/>
    </xf>
    <xf numFmtId="0" fontId="7" fillId="10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10" borderId="1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 shrinkToFit="1"/>
    </xf>
    <xf numFmtId="3" fontId="5" fillId="13" borderId="9" xfId="0" applyNumberFormat="1" applyFont="1" applyFill="1" applyBorder="1" applyAlignment="1">
      <alignment horizontal="right" vertical="center" shrinkToFit="1"/>
    </xf>
    <xf numFmtId="3" fontId="5" fillId="0" borderId="7" xfId="0" applyNumberFormat="1" applyFont="1" applyBorder="1" applyAlignment="1">
      <alignment horizontal="right" vertical="center"/>
    </xf>
    <xf numFmtId="3" fontId="5" fillId="13" borderId="9" xfId="0" applyNumberFormat="1" applyFont="1" applyFill="1" applyBorder="1" applyAlignment="1">
      <alignment horizontal="right" vertical="center"/>
    </xf>
    <xf numFmtId="3" fontId="7" fillId="6" borderId="16" xfId="0" applyNumberFormat="1" applyFont="1" applyFill="1" applyBorder="1" applyAlignment="1">
      <alignment horizontal="right" vertical="center"/>
    </xf>
    <xf numFmtId="3" fontId="7" fillId="6" borderId="17" xfId="0" applyNumberFormat="1" applyFont="1" applyFill="1" applyBorder="1" applyAlignment="1">
      <alignment horizontal="right" vertical="center"/>
    </xf>
    <xf numFmtId="3" fontId="7" fillId="6" borderId="10" xfId="0" applyNumberFormat="1" applyFont="1" applyFill="1" applyBorder="1" applyAlignment="1">
      <alignment horizontal="right" vertical="center"/>
    </xf>
    <xf numFmtId="3" fontId="7" fillId="6" borderId="11" xfId="0" applyNumberFormat="1" applyFont="1" applyFill="1" applyBorder="1" applyAlignment="1">
      <alignment horizontal="right" vertical="center"/>
    </xf>
    <xf numFmtId="3" fontId="10" fillId="0" borderId="0" xfId="0" applyNumberFormat="1" applyFont="1"/>
    <xf numFmtId="3" fontId="5" fillId="9" borderId="8" xfId="0" applyNumberFormat="1" applyFont="1" applyFill="1" applyBorder="1" applyAlignment="1">
      <alignment horizontal="center" vertical="center" wrapText="1" shrinkToFit="1"/>
    </xf>
    <xf numFmtId="3" fontId="5" fillId="9" borderId="9" xfId="0" applyNumberFormat="1" applyFont="1" applyFill="1" applyBorder="1" applyAlignment="1">
      <alignment horizontal="right" vertical="center" shrinkToFit="1"/>
    </xf>
    <xf numFmtId="3" fontId="5" fillId="11" borderId="8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7" fillId="6" borderId="18" xfId="0" applyNumberFormat="1" applyFont="1" applyFill="1" applyBorder="1" applyAlignment="1">
      <alignment horizontal="right" vertical="center" wrapText="1"/>
    </xf>
    <xf numFmtId="3" fontId="7" fillId="6" borderId="14" xfId="0" applyNumberFormat="1" applyFont="1" applyFill="1" applyBorder="1" applyAlignment="1">
      <alignment horizontal="right" vertical="center"/>
    </xf>
    <xf numFmtId="3" fontId="5" fillId="9" borderId="8" xfId="0" applyNumberFormat="1" applyFont="1" applyFill="1" applyBorder="1" applyAlignment="1">
      <alignment horizontal="center" vertical="center" wrapText="1"/>
    </xf>
    <xf numFmtId="3" fontId="5" fillId="9" borderId="9" xfId="0" applyNumberFormat="1" applyFont="1" applyFill="1" applyBorder="1" applyAlignment="1">
      <alignment horizontal="right" vertical="center"/>
    </xf>
    <xf numFmtId="3" fontId="5" fillId="6" borderId="10" xfId="0" applyNumberFormat="1" applyFont="1" applyFill="1" applyBorder="1" applyAlignment="1">
      <alignment horizontal="right" vertical="center"/>
    </xf>
    <xf numFmtId="3" fontId="7" fillId="6" borderId="12" xfId="0" applyNumberFormat="1" applyFont="1" applyFill="1" applyBorder="1" applyAlignment="1">
      <alignment horizontal="right" vertical="center" wrapText="1"/>
    </xf>
    <xf numFmtId="3" fontId="7" fillId="6" borderId="13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" fontId="9" fillId="9" borderId="8" xfId="0" applyNumberFormat="1" applyFont="1" applyFill="1" applyBorder="1" applyAlignment="1">
      <alignment horizontal="center" vertical="center" wrapText="1" shrinkToFit="1"/>
    </xf>
    <xf numFmtId="3" fontId="5" fillId="11" borderId="8" xfId="0" applyNumberFormat="1" applyFont="1" applyFill="1" applyBorder="1" applyAlignment="1">
      <alignment horizontal="center" vertical="center" shrinkToFit="1"/>
    </xf>
    <xf numFmtId="3" fontId="5" fillId="11" borderId="9" xfId="0" applyNumberFormat="1" applyFont="1" applyFill="1" applyBorder="1" applyAlignment="1">
      <alignment horizontal="right" vertical="center" shrinkToFit="1"/>
    </xf>
    <xf numFmtId="3" fontId="9" fillId="8" borderId="8" xfId="0" applyNumberFormat="1" applyFont="1" applyFill="1" applyBorder="1" applyAlignment="1">
      <alignment horizontal="center" vertical="center" wrapText="1" shrinkToFit="1"/>
    </xf>
    <xf numFmtId="3" fontId="5" fillId="8" borderId="9" xfId="0" applyNumberFormat="1" applyFont="1" applyFill="1" applyBorder="1" applyAlignment="1">
      <alignment horizontal="right" vertical="center" shrinkToFit="1"/>
    </xf>
    <xf numFmtId="3" fontId="5" fillId="12" borderId="8" xfId="0" applyNumberFormat="1" applyFont="1" applyFill="1" applyBorder="1" applyAlignment="1">
      <alignment horizontal="center" vertical="center" shrinkToFit="1"/>
    </xf>
    <xf numFmtId="3" fontId="5" fillId="12" borderId="9" xfId="0" applyNumberFormat="1" applyFont="1" applyFill="1" applyBorder="1" applyAlignment="1">
      <alignment horizontal="right" vertical="center" shrinkToFit="1"/>
    </xf>
    <xf numFmtId="3" fontId="9" fillId="8" borderId="8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right" vertical="center"/>
    </xf>
    <xf numFmtId="3" fontId="5" fillId="12" borderId="8" xfId="0" applyNumberFormat="1" applyFont="1" applyFill="1" applyBorder="1" applyAlignment="1">
      <alignment horizontal="center" vertical="center" wrapText="1"/>
    </xf>
    <xf numFmtId="3" fontId="5" fillId="12" borderId="9" xfId="0" applyNumberFormat="1" applyFont="1" applyFill="1" applyBorder="1" applyAlignment="1">
      <alignment horizontal="right" vertical="center"/>
    </xf>
    <xf numFmtId="3" fontId="5" fillId="8" borderId="8" xfId="0" applyNumberFormat="1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1" fillId="10" borderId="5" xfId="0" applyFont="1" applyFill="1" applyBorder="1" applyAlignment="1">
      <alignment horizontal="center" shrinkToFit="1"/>
    </xf>
    <xf numFmtId="0" fontId="11" fillId="10" borderId="0" xfId="0" applyFont="1" applyFill="1" applyAlignment="1">
      <alignment horizontal="center" shrinkToFit="1"/>
    </xf>
    <xf numFmtId="0" fontId="11" fillId="10" borderId="6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zoomScaleNormal="100" zoomScalePageLayoutView="82" workbookViewId="0">
      <selection activeCell="D34" sqref="D34"/>
    </sheetView>
  </sheetViews>
  <sheetFormatPr defaultRowHeight="15" x14ac:dyDescent="0.25"/>
  <cols>
    <col min="2" max="2" width="17" customWidth="1"/>
    <col min="3" max="3" width="19.28515625" customWidth="1"/>
    <col min="4" max="4" width="23.42578125" customWidth="1"/>
    <col min="5" max="5" width="25" customWidth="1"/>
    <col min="6" max="6" width="22.28515625" customWidth="1"/>
    <col min="7" max="7" width="18.85546875" customWidth="1"/>
    <col min="8" max="8" width="21.140625" customWidth="1"/>
    <col min="9" max="9" width="16.7109375" customWidth="1"/>
    <col min="10" max="10" width="19.85546875" customWidth="1"/>
    <col min="11" max="11" width="21.28515625" customWidth="1"/>
    <col min="12" max="12" width="12.140625" customWidth="1"/>
  </cols>
  <sheetData>
    <row r="1" spans="1:14" x14ac:dyDescent="0.25">
      <c r="B1" s="2" t="s">
        <v>59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</row>
    <row r="2" spans="1:14" x14ac:dyDescent="0.25">
      <c r="B2" s="2" t="s">
        <v>1</v>
      </c>
      <c r="C2" s="3">
        <v>73195</v>
      </c>
      <c r="D2" s="3">
        <v>75832</v>
      </c>
      <c r="E2" s="3">
        <v>78386</v>
      </c>
      <c r="F2" s="3">
        <v>81194</v>
      </c>
      <c r="G2" s="3">
        <v>84010</v>
      </c>
      <c r="H2" s="3">
        <v>87025</v>
      </c>
      <c r="I2" s="3">
        <v>90065</v>
      </c>
      <c r="J2" s="3">
        <v>92936</v>
      </c>
    </row>
    <row r="3" spans="1:14" x14ac:dyDescent="0.25">
      <c r="B3" s="2" t="s">
        <v>0</v>
      </c>
      <c r="C3" s="2" t="s">
        <v>5</v>
      </c>
      <c r="D3" s="2" t="s">
        <v>5</v>
      </c>
      <c r="E3" s="3">
        <v>440000000</v>
      </c>
      <c r="F3" s="3">
        <v>555000000</v>
      </c>
      <c r="G3" s="3">
        <v>610000000</v>
      </c>
      <c r="H3" s="3">
        <v>195000000</v>
      </c>
      <c r="I3" s="2"/>
      <c r="J3" s="2"/>
      <c r="K3" s="4">
        <f>SUM(E3:J3)</f>
        <v>1800000000</v>
      </c>
    </row>
    <row r="4" spans="1:14" x14ac:dyDescent="0.25">
      <c r="A4" s="1"/>
      <c r="B4" s="5" t="s">
        <v>15</v>
      </c>
      <c r="C4" s="5" t="s">
        <v>2</v>
      </c>
      <c r="D4" s="5" t="s">
        <v>3</v>
      </c>
      <c r="E4" s="5" t="s">
        <v>6</v>
      </c>
      <c r="F4" s="5" t="s">
        <v>13</v>
      </c>
      <c r="G4" s="5" t="s">
        <v>11</v>
      </c>
      <c r="H4" s="5" t="s">
        <v>73</v>
      </c>
      <c r="I4" s="5" t="s">
        <v>40</v>
      </c>
      <c r="J4" s="5" t="s">
        <v>38</v>
      </c>
      <c r="K4" s="1"/>
      <c r="L4" s="1"/>
      <c r="M4" s="1"/>
      <c r="N4" s="1"/>
    </row>
    <row r="5" spans="1:14" x14ac:dyDescent="0.25">
      <c r="A5" s="1"/>
      <c r="B5" s="1" t="s">
        <v>7</v>
      </c>
      <c r="C5" s="1" t="s">
        <v>4</v>
      </c>
      <c r="D5" s="1" t="s">
        <v>21</v>
      </c>
      <c r="E5" s="1" t="s">
        <v>9</v>
      </c>
      <c r="F5" s="1" t="s">
        <v>14</v>
      </c>
      <c r="G5" s="1" t="s">
        <v>12</v>
      </c>
      <c r="H5" s="1" t="s">
        <v>74</v>
      </c>
      <c r="I5" s="1" t="s">
        <v>41</v>
      </c>
      <c r="J5" s="1" t="s">
        <v>39</v>
      </c>
      <c r="K5" s="1"/>
      <c r="L5" s="1"/>
      <c r="M5" s="1"/>
      <c r="N5" s="1"/>
    </row>
    <row r="6" spans="1:14" x14ac:dyDescent="0.25">
      <c r="A6" s="1"/>
      <c r="B6" s="1"/>
      <c r="C6" s="1" t="s">
        <v>18</v>
      </c>
      <c r="D6" s="1" t="s">
        <v>22</v>
      </c>
      <c r="E6" s="1" t="s">
        <v>10</v>
      </c>
      <c r="F6" s="1"/>
      <c r="G6" s="1"/>
      <c r="H6" s="1"/>
      <c r="I6" s="1" t="s">
        <v>42</v>
      </c>
      <c r="J6" s="1"/>
      <c r="K6" s="1"/>
      <c r="L6" s="1"/>
      <c r="M6" s="1"/>
      <c r="N6" s="1"/>
    </row>
    <row r="7" spans="1:14" x14ac:dyDescent="0.25">
      <c r="A7" s="1"/>
      <c r="B7" s="1"/>
      <c r="C7" s="1" t="s">
        <v>19</v>
      </c>
      <c r="D7" s="1" t="s">
        <v>23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 t="s">
        <v>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5" t="s">
        <v>15</v>
      </c>
      <c r="C10" s="5"/>
      <c r="D10" s="5"/>
      <c r="E10" s="5" t="s">
        <v>30</v>
      </c>
      <c r="F10" s="5" t="s">
        <v>71</v>
      </c>
      <c r="G10" s="5" t="s">
        <v>28</v>
      </c>
      <c r="H10" s="5" t="s">
        <v>70</v>
      </c>
      <c r="I10" s="5" t="s">
        <v>53</v>
      </c>
      <c r="J10" s="5"/>
      <c r="K10" s="1"/>
      <c r="L10" s="1"/>
      <c r="M10" s="1"/>
      <c r="N10" s="1"/>
    </row>
    <row r="11" spans="1:14" x14ac:dyDescent="0.25">
      <c r="A11" s="1"/>
      <c r="B11" s="1" t="s">
        <v>7</v>
      </c>
      <c r="C11" s="1"/>
      <c r="D11" s="1"/>
      <c r="E11" s="6" t="s">
        <v>16</v>
      </c>
      <c r="F11" s="1" t="s">
        <v>54</v>
      </c>
      <c r="G11" s="1" t="s">
        <v>29</v>
      </c>
      <c r="H11" s="1" t="s">
        <v>46</v>
      </c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 t="s">
        <v>17</v>
      </c>
      <c r="F12" s="1" t="s">
        <v>72</v>
      </c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 t="s">
        <v>8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5" t="s">
        <v>15</v>
      </c>
      <c r="C15" s="5"/>
      <c r="D15" s="5"/>
      <c r="E15" s="5" t="s">
        <v>31</v>
      </c>
      <c r="F15" s="5" t="s">
        <v>24</v>
      </c>
      <c r="G15" s="5" t="s">
        <v>35</v>
      </c>
      <c r="H15" s="5"/>
      <c r="I15" s="5"/>
      <c r="J15" s="5"/>
      <c r="K15" s="1"/>
      <c r="L15" s="1"/>
      <c r="M15" s="1"/>
      <c r="N15" s="1"/>
    </row>
    <row r="16" spans="1:14" x14ac:dyDescent="0.25">
      <c r="A16" s="1"/>
      <c r="B16" s="1" t="s">
        <v>7</v>
      </c>
      <c r="C16" s="1"/>
      <c r="D16" s="1"/>
      <c r="E16" s="1" t="s">
        <v>32</v>
      </c>
      <c r="F16" s="1" t="s">
        <v>33</v>
      </c>
      <c r="G16" s="1" t="s">
        <v>47</v>
      </c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 t="s">
        <v>34</v>
      </c>
      <c r="G17" s="1" t="s">
        <v>48</v>
      </c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5" t="s">
        <v>15</v>
      </c>
      <c r="C18" s="5"/>
      <c r="D18" s="5"/>
      <c r="E18" s="5" t="s">
        <v>36</v>
      </c>
      <c r="F18" s="5"/>
      <c r="G18" s="5" t="s">
        <v>43</v>
      </c>
      <c r="H18" s="5"/>
      <c r="I18" s="5"/>
      <c r="J18" s="5"/>
      <c r="K18" s="1"/>
      <c r="L18" s="1"/>
      <c r="M18" s="1"/>
      <c r="N18" s="1"/>
    </row>
    <row r="19" spans="1:14" x14ac:dyDescent="0.25">
      <c r="A19" s="1"/>
      <c r="B19" s="1" t="s">
        <v>7</v>
      </c>
      <c r="C19" s="1"/>
      <c r="D19" s="1"/>
      <c r="E19" s="1" t="s">
        <v>37</v>
      </c>
      <c r="F19" s="1"/>
      <c r="G19" s="1" t="s">
        <v>44</v>
      </c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 t="s">
        <v>45</v>
      </c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5" t="s">
        <v>25</v>
      </c>
      <c r="C21" s="5"/>
      <c r="D21" s="5"/>
      <c r="E21" s="5" t="s">
        <v>50</v>
      </c>
      <c r="F21" s="5" t="s">
        <v>27</v>
      </c>
      <c r="G21" s="5" t="s">
        <v>26</v>
      </c>
      <c r="H21" s="5" t="s">
        <v>56</v>
      </c>
      <c r="I21" s="5"/>
      <c r="J21" s="5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 t="s">
        <v>51</v>
      </c>
      <c r="F22" s="1" t="s">
        <v>49</v>
      </c>
      <c r="G22" s="1" t="s">
        <v>49</v>
      </c>
      <c r="H22" s="1" t="s">
        <v>49</v>
      </c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 t="s">
        <v>52</v>
      </c>
      <c r="F23" s="1" t="s">
        <v>58</v>
      </c>
      <c r="G23" s="1"/>
      <c r="H23" s="1"/>
      <c r="I23" s="1"/>
      <c r="J23" s="1"/>
      <c r="K23" s="1"/>
      <c r="L23" s="1"/>
      <c r="M23" s="1" t="s">
        <v>69</v>
      </c>
      <c r="N23" s="1"/>
    </row>
    <row r="24" spans="1:14" x14ac:dyDescent="0.25">
      <c r="A24" s="1" t="s">
        <v>57</v>
      </c>
      <c r="B24" s="1" t="s">
        <v>57</v>
      </c>
      <c r="C24" s="1"/>
      <c r="D24" s="1"/>
      <c r="E24" s="1" t="s">
        <v>55</v>
      </c>
      <c r="F24" s="1" t="s">
        <v>55</v>
      </c>
      <c r="G24" s="1" t="s">
        <v>55</v>
      </c>
      <c r="H24" s="1" t="s">
        <v>55</v>
      </c>
      <c r="I24" s="1"/>
      <c r="J24" s="1"/>
      <c r="K24" s="1" t="s">
        <v>66</v>
      </c>
      <c r="L24" s="1" t="s">
        <v>67</v>
      </c>
      <c r="M24" s="1"/>
      <c r="N24" s="1"/>
    </row>
    <row r="25" spans="1:14" x14ac:dyDescent="0.25">
      <c r="A25" s="1" t="s">
        <v>60</v>
      </c>
      <c r="B25" s="7">
        <v>26925</v>
      </c>
      <c r="C25" s="1">
        <v>950</v>
      </c>
      <c r="D25" s="1">
        <v>950</v>
      </c>
      <c r="E25" s="1">
        <v>1200</v>
      </c>
      <c r="F25" s="1">
        <v>1600</v>
      </c>
      <c r="G25" s="1">
        <v>1350</v>
      </c>
      <c r="H25" s="1">
        <v>1400</v>
      </c>
      <c r="I25" s="1"/>
      <c r="J25" s="1"/>
      <c r="K25" s="1">
        <f>SUM(C25:J25)</f>
        <v>7450</v>
      </c>
      <c r="L25" s="7">
        <v>34375</v>
      </c>
      <c r="M25" s="7">
        <v>34560</v>
      </c>
      <c r="N25" s="1"/>
    </row>
    <row r="26" spans="1:14" x14ac:dyDescent="0.25">
      <c r="A26" s="8" t="s">
        <v>61</v>
      </c>
      <c r="B26" s="7">
        <v>10925</v>
      </c>
      <c r="C26" s="1">
        <v>1050</v>
      </c>
      <c r="D26" s="1"/>
      <c r="E26" s="1">
        <v>1500</v>
      </c>
      <c r="F26" s="1">
        <v>300</v>
      </c>
      <c r="G26" s="1">
        <v>350</v>
      </c>
      <c r="H26" s="1">
        <v>900</v>
      </c>
      <c r="I26" s="1"/>
      <c r="J26" s="1"/>
      <c r="K26" s="1">
        <f>SUM(C26:J26)</f>
        <v>4100</v>
      </c>
      <c r="L26" s="7">
        <v>15025</v>
      </c>
      <c r="M26" s="7">
        <v>13540</v>
      </c>
      <c r="N26" s="1"/>
    </row>
    <row r="27" spans="1:14" x14ac:dyDescent="0.25">
      <c r="A27" s="1" t="s">
        <v>62</v>
      </c>
      <c r="B27" s="7">
        <v>10475</v>
      </c>
      <c r="C27" s="1">
        <v>550</v>
      </c>
      <c r="D27" s="1"/>
      <c r="E27" s="1">
        <v>1250</v>
      </c>
      <c r="F27" s="1"/>
      <c r="G27" s="1">
        <v>1350</v>
      </c>
      <c r="H27" s="1"/>
      <c r="I27" s="1"/>
      <c r="J27" s="1"/>
      <c r="K27" s="1">
        <f>SUM(C27:J27)</f>
        <v>3150</v>
      </c>
      <c r="L27" s="7">
        <v>13625</v>
      </c>
      <c r="M27" s="1">
        <v>13386</v>
      </c>
      <c r="N27" s="1"/>
    </row>
    <row r="28" spans="1:14" x14ac:dyDescent="0.25">
      <c r="A28" s="8" t="s">
        <v>63</v>
      </c>
      <c r="B28" s="7">
        <v>21800</v>
      </c>
      <c r="C28" s="1"/>
      <c r="D28" s="1"/>
      <c r="E28" s="1">
        <v>1000</v>
      </c>
      <c r="F28" s="1">
        <v>2200</v>
      </c>
      <c r="G28" s="1">
        <v>2650</v>
      </c>
      <c r="H28" s="1"/>
      <c r="I28" s="1"/>
      <c r="J28" s="1"/>
      <c r="K28" s="1">
        <f>SUM(E28:J28)</f>
        <v>5850</v>
      </c>
      <c r="L28" s="7">
        <v>27650</v>
      </c>
      <c r="M28" s="1">
        <v>25250</v>
      </c>
      <c r="N28" s="1"/>
    </row>
    <row r="29" spans="1:14" x14ac:dyDescent="0.25">
      <c r="A29" s="1" t="s">
        <v>64</v>
      </c>
      <c r="B29" s="7">
        <f>SUM(B25:B28)</f>
        <v>70125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 t="s">
        <v>68</v>
      </c>
      <c r="H30" s="1"/>
      <c r="I30" s="1"/>
      <c r="J30" s="1"/>
      <c r="K30" s="1">
        <f>SUM(K24:K29)</f>
        <v>20550</v>
      </c>
      <c r="L30" s="7">
        <v>90525</v>
      </c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 t="s">
        <v>65</v>
      </c>
      <c r="M31" s="1"/>
      <c r="N31" s="1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AA18"/>
  <sheetViews>
    <sheetView tabSelected="1" workbookViewId="0">
      <selection activeCell="Y15" sqref="Y15"/>
    </sheetView>
  </sheetViews>
  <sheetFormatPr defaultRowHeight="15" x14ac:dyDescent="0.25"/>
  <cols>
    <col min="1" max="1" width="20" style="14" bestFit="1" customWidth="1"/>
    <col min="2" max="2" width="10.5703125" style="14" customWidth="1"/>
    <col min="3" max="3" width="11.7109375" style="14" bestFit="1" customWidth="1"/>
    <col min="4" max="4" width="9.7109375" style="14" customWidth="1"/>
    <col min="5" max="5" width="10.85546875" style="14" customWidth="1"/>
    <col min="6" max="6" width="9.7109375" style="14" bestFit="1" customWidth="1"/>
    <col min="7" max="7" width="10.5703125" style="14" customWidth="1"/>
    <col min="8" max="8" width="10.85546875" style="14" customWidth="1"/>
    <col min="9" max="9" width="11.140625" style="14" customWidth="1"/>
    <col min="10" max="11" width="10.85546875" style="14" customWidth="1"/>
    <col min="12" max="12" width="10.5703125" style="14" customWidth="1"/>
    <col min="13" max="14" width="10.28515625" style="14" customWidth="1"/>
    <col min="15" max="15" width="9.7109375" style="14" bestFit="1" customWidth="1"/>
    <col min="16" max="16" width="10.42578125" style="14" customWidth="1"/>
    <col min="17" max="17" width="9.140625" style="14"/>
    <col min="18" max="18" width="9.7109375" style="14" bestFit="1" customWidth="1"/>
    <col min="19" max="19" width="9.85546875" style="14" customWidth="1"/>
    <col min="20" max="20" width="9.140625" style="14"/>
    <col min="21" max="21" width="9.7109375" style="14" bestFit="1" customWidth="1"/>
    <col min="22" max="22" width="9.7109375" style="14" customWidth="1"/>
    <col min="23" max="23" width="9.140625" style="14"/>
    <col min="24" max="24" width="9.7109375" style="14" bestFit="1" customWidth="1"/>
    <col min="25" max="25" width="9.7109375" style="14" customWidth="1"/>
    <col min="26" max="26" width="9.140625" style="14"/>
    <col min="27" max="27" width="9.7109375" style="14" bestFit="1" customWidth="1"/>
    <col min="28" max="16384" width="9.140625" style="14"/>
  </cols>
  <sheetData>
    <row r="1" spans="1:27" ht="46.5" x14ac:dyDescent="0.7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36" customHeight="1" x14ac:dyDescent="0.3">
      <c r="A2" s="62" t="s">
        <v>99</v>
      </c>
      <c r="B2" s="63" t="s">
        <v>100</v>
      </c>
      <c r="C2" s="65"/>
      <c r="D2" s="63" t="s">
        <v>101</v>
      </c>
      <c r="E2" s="64"/>
      <c r="F2" s="65"/>
      <c r="G2" s="63" t="s">
        <v>102</v>
      </c>
      <c r="H2" s="64"/>
      <c r="I2" s="65"/>
      <c r="J2" s="63" t="s">
        <v>103</v>
      </c>
      <c r="K2" s="64"/>
      <c r="L2" s="65"/>
      <c r="M2" s="63" t="s">
        <v>104</v>
      </c>
      <c r="N2" s="64"/>
      <c r="O2" s="65"/>
      <c r="P2" s="63" t="s">
        <v>105</v>
      </c>
      <c r="Q2" s="64"/>
      <c r="R2" s="65"/>
      <c r="S2" s="63" t="s">
        <v>65</v>
      </c>
      <c r="T2" s="64"/>
      <c r="U2" s="65"/>
      <c r="V2" s="63" t="s">
        <v>106</v>
      </c>
      <c r="W2" s="64"/>
      <c r="X2" s="65"/>
      <c r="Y2" s="63" t="s">
        <v>107</v>
      </c>
      <c r="Z2" s="64"/>
      <c r="AA2" s="65"/>
    </row>
    <row r="3" spans="1:27" ht="30.75" thickBot="1" x14ac:dyDescent="0.3">
      <c r="A3" s="62"/>
      <c r="B3" s="17" t="s">
        <v>108</v>
      </c>
      <c r="C3" s="18" t="s">
        <v>57</v>
      </c>
      <c r="D3" s="17" t="s">
        <v>109</v>
      </c>
      <c r="E3" s="19" t="s">
        <v>123</v>
      </c>
      <c r="F3" s="18" t="s">
        <v>124</v>
      </c>
      <c r="G3" s="17" t="s">
        <v>109</v>
      </c>
      <c r="H3" s="19" t="s">
        <v>123</v>
      </c>
      <c r="I3" s="18" t="s">
        <v>124</v>
      </c>
      <c r="J3" s="17" t="s">
        <v>109</v>
      </c>
      <c r="K3" s="19" t="s">
        <v>123</v>
      </c>
      <c r="L3" s="18" t="s">
        <v>124</v>
      </c>
      <c r="M3" s="17" t="s">
        <v>109</v>
      </c>
      <c r="N3" s="19" t="s">
        <v>123</v>
      </c>
      <c r="O3" s="18" t="s">
        <v>124</v>
      </c>
      <c r="P3" s="17" t="s">
        <v>109</v>
      </c>
      <c r="Q3" s="19" t="s">
        <v>123</v>
      </c>
      <c r="R3" s="18" t="s">
        <v>124</v>
      </c>
      <c r="S3" s="17" t="s">
        <v>109</v>
      </c>
      <c r="T3" s="19" t="s">
        <v>123</v>
      </c>
      <c r="U3" s="18" t="s">
        <v>124</v>
      </c>
      <c r="V3" s="17" t="s">
        <v>109</v>
      </c>
      <c r="W3" s="19" t="s">
        <v>123</v>
      </c>
      <c r="X3" s="18" t="s">
        <v>124</v>
      </c>
      <c r="Y3" s="17" t="s">
        <v>109</v>
      </c>
      <c r="Z3" s="19" t="s">
        <v>123</v>
      </c>
      <c r="AA3" s="18" t="s">
        <v>124</v>
      </c>
    </row>
    <row r="4" spans="1:27" s="25" customFormat="1" ht="38.25" x14ac:dyDescent="0.25">
      <c r="A4" s="26"/>
      <c r="B4" s="27"/>
      <c r="C4" s="28"/>
      <c r="D4" s="27"/>
      <c r="E4" s="36" t="s">
        <v>125</v>
      </c>
      <c r="F4" s="37">
        <v>950</v>
      </c>
      <c r="G4" s="48"/>
      <c r="H4" s="36" t="s">
        <v>132</v>
      </c>
      <c r="I4" s="37">
        <v>950</v>
      </c>
      <c r="J4" s="27"/>
      <c r="K4" s="36" t="s">
        <v>135</v>
      </c>
      <c r="L4" s="37">
        <v>650</v>
      </c>
      <c r="M4" s="27"/>
      <c r="N4" s="49" t="s">
        <v>121</v>
      </c>
      <c r="O4" s="37">
        <v>950</v>
      </c>
      <c r="P4" s="27"/>
      <c r="Q4" s="50"/>
      <c r="R4" s="51"/>
      <c r="S4" s="27"/>
      <c r="T4" s="52" t="s">
        <v>119</v>
      </c>
      <c r="U4" s="53">
        <v>950</v>
      </c>
      <c r="V4" s="27"/>
      <c r="W4" s="52" t="s">
        <v>139</v>
      </c>
      <c r="X4" s="53">
        <v>650</v>
      </c>
      <c r="Y4" s="27"/>
      <c r="Z4" s="54"/>
      <c r="AA4" s="55"/>
    </row>
    <row r="5" spans="1:27" s="25" customFormat="1" ht="24" x14ac:dyDescent="0.25">
      <c r="A5" s="24"/>
      <c r="B5" s="29"/>
      <c r="C5" s="30"/>
      <c r="D5" s="29"/>
      <c r="E5" s="38"/>
      <c r="F5" s="39"/>
      <c r="G5" s="29"/>
      <c r="H5" s="38"/>
      <c r="I5" s="39"/>
      <c r="J5" s="29"/>
      <c r="K5" s="38"/>
      <c r="L5" s="39"/>
      <c r="M5" s="29"/>
      <c r="N5" s="38"/>
      <c r="O5" s="39"/>
      <c r="P5" s="29"/>
      <c r="Q5" s="38"/>
      <c r="R5" s="39"/>
      <c r="S5" s="29"/>
      <c r="T5" s="56" t="s">
        <v>28</v>
      </c>
      <c r="U5" s="57">
        <v>950</v>
      </c>
      <c r="V5" s="29"/>
      <c r="W5" s="58"/>
      <c r="X5" s="59"/>
      <c r="Y5" s="29"/>
      <c r="Z5" s="58"/>
      <c r="AA5" s="59"/>
    </row>
    <row r="6" spans="1:27" s="25" customFormat="1" ht="36" x14ac:dyDescent="0.25">
      <c r="A6" s="24"/>
      <c r="B6" s="29"/>
      <c r="C6" s="30"/>
      <c r="D6" s="29"/>
      <c r="E6" s="38"/>
      <c r="F6" s="39"/>
      <c r="G6" s="29"/>
      <c r="H6" s="38"/>
      <c r="I6" s="39"/>
      <c r="J6" s="29"/>
      <c r="K6" s="38"/>
      <c r="L6" s="39"/>
      <c r="M6" s="29"/>
      <c r="N6" s="38"/>
      <c r="O6" s="39"/>
      <c r="P6" s="29"/>
      <c r="Q6" s="38"/>
      <c r="R6" s="39"/>
      <c r="S6" s="29"/>
      <c r="T6" s="56" t="s">
        <v>137</v>
      </c>
      <c r="U6" s="57">
        <v>650</v>
      </c>
      <c r="V6" s="29"/>
      <c r="W6" s="58"/>
      <c r="X6" s="59"/>
      <c r="Y6" s="29"/>
      <c r="Z6" s="58"/>
      <c r="AA6" s="59"/>
    </row>
    <row r="7" spans="1:27" s="22" customFormat="1" ht="15.75" thickBot="1" x14ac:dyDescent="0.3">
      <c r="A7" s="23" t="s">
        <v>110</v>
      </c>
      <c r="B7" s="31">
        <v>27823</v>
      </c>
      <c r="C7" s="32">
        <v>26975</v>
      </c>
      <c r="D7" s="40">
        <v>28978</v>
      </c>
      <c r="E7" s="41" t="s">
        <v>64</v>
      </c>
      <c r="F7" s="42">
        <f>SUM(C7,F4)</f>
        <v>27925</v>
      </c>
      <c r="G7" s="40">
        <v>30103</v>
      </c>
      <c r="H7" s="41" t="s">
        <v>64</v>
      </c>
      <c r="I7" s="42">
        <f>SUM(F7,I4)</f>
        <v>28875</v>
      </c>
      <c r="J7" s="40">
        <v>31272</v>
      </c>
      <c r="K7" s="41" t="s">
        <v>64</v>
      </c>
      <c r="L7" s="42">
        <f>SUM(I7,L4)</f>
        <v>29525</v>
      </c>
      <c r="M7" s="40">
        <v>32418</v>
      </c>
      <c r="N7" s="41" t="s">
        <v>64</v>
      </c>
      <c r="O7" s="42">
        <f>SUM(L7,O4)</f>
        <v>30475</v>
      </c>
      <c r="P7" s="40">
        <v>33562</v>
      </c>
      <c r="Q7" s="41" t="s">
        <v>64</v>
      </c>
      <c r="R7" s="42">
        <f>SUM(O7,R4)</f>
        <v>30475</v>
      </c>
      <c r="S7" s="40">
        <v>34560</v>
      </c>
      <c r="T7" s="41" t="s">
        <v>64</v>
      </c>
      <c r="U7" s="42">
        <f>SUM(R7,U4:U6)</f>
        <v>33025</v>
      </c>
      <c r="V7" s="40">
        <v>35427</v>
      </c>
      <c r="W7" s="41" t="s">
        <v>64</v>
      </c>
      <c r="X7" s="42">
        <f>SUM(X4,U7)</f>
        <v>33675</v>
      </c>
      <c r="Y7" s="40">
        <v>36266</v>
      </c>
      <c r="Z7" s="41" t="s">
        <v>64</v>
      </c>
      <c r="AA7" s="42">
        <f>SUM(AA4,X7)</f>
        <v>33675</v>
      </c>
    </row>
    <row r="8" spans="1:27" s="25" customFormat="1" ht="38.25" x14ac:dyDescent="0.25">
      <c r="A8" s="24"/>
      <c r="B8" s="29"/>
      <c r="C8" s="30"/>
      <c r="D8" s="29"/>
      <c r="E8" s="43" t="s">
        <v>126</v>
      </c>
      <c r="F8" s="44">
        <v>1050</v>
      </c>
      <c r="G8" s="29"/>
      <c r="H8" s="38"/>
      <c r="I8" s="39"/>
      <c r="J8" s="29"/>
      <c r="K8" s="43" t="s">
        <v>136</v>
      </c>
      <c r="L8" s="44">
        <v>300</v>
      </c>
      <c r="M8" s="29"/>
      <c r="N8" s="43" t="s">
        <v>111</v>
      </c>
      <c r="O8" s="44">
        <v>950</v>
      </c>
      <c r="P8" s="29"/>
      <c r="Q8" s="38"/>
      <c r="R8" s="39"/>
      <c r="S8" s="29"/>
      <c r="T8" s="56" t="s">
        <v>138</v>
      </c>
      <c r="U8" s="57">
        <v>300</v>
      </c>
      <c r="V8" s="29"/>
      <c r="W8" s="52" t="s">
        <v>140</v>
      </c>
      <c r="X8" s="57">
        <v>300</v>
      </c>
      <c r="Y8" s="29"/>
      <c r="Z8" s="58"/>
      <c r="AA8" s="59"/>
    </row>
    <row r="9" spans="1:27" s="25" customFormat="1" ht="24" x14ac:dyDescent="0.25">
      <c r="A9" s="24"/>
      <c r="B9" s="29"/>
      <c r="C9" s="30"/>
      <c r="D9" s="29"/>
      <c r="E9" s="38"/>
      <c r="F9" s="39"/>
      <c r="G9" s="29"/>
      <c r="H9" s="38"/>
      <c r="I9" s="39"/>
      <c r="J9" s="29"/>
      <c r="K9" s="43" t="s">
        <v>120</v>
      </c>
      <c r="L9" s="44">
        <v>950</v>
      </c>
      <c r="M9" s="29"/>
      <c r="N9" s="38"/>
      <c r="O9" s="39"/>
      <c r="P9" s="29"/>
      <c r="Q9" s="38"/>
      <c r="R9" s="39"/>
      <c r="S9" s="29"/>
      <c r="T9" s="56" t="s">
        <v>122</v>
      </c>
      <c r="U9" s="57">
        <v>950</v>
      </c>
      <c r="V9" s="29"/>
      <c r="W9" s="58"/>
      <c r="X9" s="59"/>
      <c r="Y9" s="29"/>
      <c r="Z9" s="58"/>
      <c r="AA9" s="59"/>
    </row>
    <row r="10" spans="1:27" s="22" customFormat="1" ht="15.75" thickBot="1" x14ac:dyDescent="0.3">
      <c r="A10" s="23" t="s">
        <v>112</v>
      </c>
      <c r="B10" s="31">
        <v>10423</v>
      </c>
      <c r="C10" s="32">
        <v>10925</v>
      </c>
      <c r="D10" s="40">
        <v>10712</v>
      </c>
      <c r="E10" s="41" t="s">
        <v>64</v>
      </c>
      <c r="F10" s="42">
        <f>SUM(C10,F8)</f>
        <v>11975</v>
      </c>
      <c r="G10" s="40">
        <v>11299</v>
      </c>
      <c r="H10" s="41" t="s">
        <v>64</v>
      </c>
      <c r="I10" s="42">
        <f>SUM(I8,F10)</f>
        <v>11975</v>
      </c>
      <c r="J10" s="40">
        <v>11832</v>
      </c>
      <c r="K10" s="41" t="s">
        <v>64</v>
      </c>
      <c r="L10" s="42">
        <f>SUM(L8:L9,I10)</f>
        <v>13225</v>
      </c>
      <c r="M10" s="40">
        <v>12274</v>
      </c>
      <c r="N10" s="41" t="s">
        <v>64</v>
      </c>
      <c r="O10" s="42">
        <f>SUM(O8,L10)</f>
        <v>14175</v>
      </c>
      <c r="P10" s="40">
        <v>12905</v>
      </c>
      <c r="Q10" s="41" t="s">
        <v>64</v>
      </c>
      <c r="R10" s="42">
        <f>SUM(R8,O10)</f>
        <v>14175</v>
      </c>
      <c r="S10" s="40">
        <v>13540</v>
      </c>
      <c r="T10" s="41" t="s">
        <v>64</v>
      </c>
      <c r="U10" s="42">
        <f>SUM(U8:U9,R10)</f>
        <v>15425</v>
      </c>
      <c r="V10" s="40">
        <v>14025</v>
      </c>
      <c r="W10" s="41" t="s">
        <v>64</v>
      </c>
      <c r="X10" s="42">
        <f>SUM(X8,U10)</f>
        <v>15725</v>
      </c>
      <c r="Y10" s="40">
        <v>14309</v>
      </c>
      <c r="Z10" s="41" t="s">
        <v>64</v>
      </c>
      <c r="AA10" s="42">
        <f>SUM(AA8,X10)</f>
        <v>15725</v>
      </c>
    </row>
    <row r="11" spans="1:27" s="25" customFormat="1" ht="51" x14ac:dyDescent="0.25">
      <c r="A11" s="24"/>
      <c r="B11" s="29"/>
      <c r="C11" s="30"/>
      <c r="D11" s="29"/>
      <c r="E11" s="43" t="s">
        <v>127</v>
      </c>
      <c r="F11" s="44">
        <v>550</v>
      </c>
      <c r="G11" s="29"/>
      <c r="H11" s="38"/>
      <c r="I11" s="39"/>
      <c r="J11" s="29"/>
      <c r="K11" s="38"/>
      <c r="L11" s="39"/>
      <c r="M11" s="29"/>
      <c r="N11" s="38"/>
      <c r="O11" s="39"/>
      <c r="P11" s="29"/>
      <c r="Q11" s="43" t="s">
        <v>117</v>
      </c>
      <c r="R11" s="44">
        <v>1500</v>
      </c>
      <c r="S11" s="29"/>
      <c r="T11" s="58"/>
      <c r="U11" s="59"/>
      <c r="V11" s="29"/>
      <c r="W11" s="60" t="s">
        <v>130</v>
      </c>
      <c r="X11" s="57">
        <v>1200</v>
      </c>
      <c r="Y11" s="29"/>
      <c r="Z11" s="60" t="s">
        <v>128</v>
      </c>
      <c r="AA11" s="57">
        <v>1250</v>
      </c>
    </row>
    <row r="12" spans="1:27" s="25" customFormat="1" x14ac:dyDescent="0.25">
      <c r="A12" s="24"/>
      <c r="B12" s="29"/>
      <c r="C12" s="30"/>
      <c r="D12" s="29"/>
      <c r="E12" s="38"/>
      <c r="F12" s="39"/>
      <c r="G12" s="29"/>
      <c r="H12" s="38"/>
      <c r="I12" s="39"/>
      <c r="J12" s="29"/>
      <c r="K12" s="38"/>
      <c r="L12" s="39"/>
      <c r="M12" s="29"/>
      <c r="N12" s="38"/>
      <c r="O12" s="39"/>
      <c r="P12" s="29"/>
      <c r="Q12" s="43" t="s">
        <v>133</v>
      </c>
      <c r="R12" s="44">
        <v>600</v>
      </c>
      <c r="S12" s="29"/>
      <c r="T12" s="58"/>
      <c r="U12" s="59"/>
      <c r="V12" s="29"/>
      <c r="W12" s="58"/>
      <c r="X12" s="59"/>
      <c r="Y12" s="29"/>
      <c r="Z12" s="58"/>
      <c r="AA12" s="59"/>
    </row>
    <row r="13" spans="1:27" s="22" customFormat="1" ht="15.75" thickBot="1" x14ac:dyDescent="0.3">
      <c r="A13" s="23" t="s">
        <v>113</v>
      </c>
      <c r="B13" s="31">
        <v>11039</v>
      </c>
      <c r="C13" s="32">
        <v>10575</v>
      </c>
      <c r="D13" s="40">
        <v>11054</v>
      </c>
      <c r="E13" s="41" t="s">
        <v>114</v>
      </c>
      <c r="F13" s="42">
        <f>SUM(F11,C13)</f>
        <v>11125</v>
      </c>
      <c r="G13" s="40">
        <v>11249</v>
      </c>
      <c r="H13" s="41" t="s">
        <v>114</v>
      </c>
      <c r="I13" s="42">
        <f>SUM(I11, F13)</f>
        <v>11125</v>
      </c>
      <c r="J13" s="40">
        <v>11670</v>
      </c>
      <c r="K13" s="41" t="s">
        <v>114</v>
      </c>
      <c r="L13" s="42">
        <f>SUM(L11,I13)</f>
        <v>11125</v>
      </c>
      <c r="M13" s="40">
        <v>12296</v>
      </c>
      <c r="N13" s="41" t="s">
        <v>114</v>
      </c>
      <c r="O13" s="42">
        <f>SUM(O11,L13)</f>
        <v>11125</v>
      </c>
      <c r="P13" s="40">
        <v>12890</v>
      </c>
      <c r="Q13" s="41" t="s">
        <v>114</v>
      </c>
      <c r="R13" s="42">
        <f>SUM(R11:R12, O13)</f>
        <v>13225</v>
      </c>
      <c r="S13" s="40">
        <v>13386</v>
      </c>
      <c r="T13" s="41" t="s">
        <v>114</v>
      </c>
      <c r="U13" s="42">
        <f>SUM(U11,R13)</f>
        <v>13225</v>
      </c>
      <c r="V13" s="40">
        <v>14017</v>
      </c>
      <c r="W13" s="41" t="s">
        <v>114</v>
      </c>
      <c r="X13" s="42">
        <f>SUM(X11,U13)</f>
        <v>14425</v>
      </c>
      <c r="Y13" s="40">
        <v>14634</v>
      </c>
      <c r="Z13" s="41" t="s">
        <v>114</v>
      </c>
      <c r="AA13" s="42">
        <f>SUM(AA11,X13)</f>
        <v>15675</v>
      </c>
    </row>
    <row r="14" spans="1:27" s="25" customFormat="1" ht="38.25" x14ac:dyDescent="0.25">
      <c r="A14" s="24"/>
      <c r="B14" s="29"/>
      <c r="C14" s="30"/>
      <c r="D14" s="29"/>
      <c r="E14" s="38"/>
      <c r="F14" s="39"/>
      <c r="G14" s="29"/>
      <c r="H14" s="38"/>
      <c r="I14" s="39"/>
      <c r="J14" s="29"/>
      <c r="K14" s="38"/>
      <c r="L14" s="39"/>
      <c r="M14" s="29"/>
      <c r="N14" s="38"/>
      <c r="O14" s="39"/>
      <c r="P14" s="29"/>
      <c r="Q14" s="43" t="s">
        <v>129</v>
      </c>
      <c r="R14" s="44">
        <v>3800</v>
      </c>
      <c r="S14" s="29"/>
      <c r="T14" s="58"/>
      <c r="U14" s="59"/>
      <c r="V14" s="29"/>
      <c r="W14" s="58"/>
      <c r="X14" s="59"/>
      <c r="Y14" s="29"/>
      <c r="Z14" s="60" t="s">
        <v>118</v>
      </c>
      <c r="AA14" s="57">
        <v>3200</v>
      </c>
    </row>
    <row r="15" spans="1:27" s="25" customFormat="1" ht="38.25" x14ac:dyDescent="0.25">
      <c r="A15" s="24"/>
      <c r="B15" s="29"/>
      <c r="C15" s="30"/>
      <c r="D15" s="29"/>
      <c r="E15" s="38"/>
      <c r="F15" s="39"/>
      <c r="G15" s="29"/>
      <c r="H15" s="38"/>
      <c r="I15" s="39"/>
      <c r="J15" s="29"/>
      <c r="K15" s="38"/>
      <c r="L15" s="39"/>
      <c r="M15" s="29"/>
      <c r="N15" s="38"/>
      <c r="O15" s="39"/>
      <c r="P15" s="29"/>
      <c r="Q15" s="43" t="s">
        <v>134</v>
      </c>
      <c r="R15" s="44">
        <v>1200</v>
      </c>
      <c r="S15" s="29"/>
      <c r="T15" s="58"/>
      <c r="U15" s="59"/>
      <c r="V15" s="29"/>
      <c r="W15" s="58"/>
      <c r="X15" s="59"/>
      <c r="Y15" s="29"/>
      <c r="Z15" s="60" t="s">
        <v>141</v>
      </c>
      <c r="AA15" s="57">
        <v>-1250</v>
      </c>
    </row>
    <row r="16" spans="1:27" s="25" customFormat="1" ht="38.25" x14ac:dyDescent="0.25">
      <c r="A16" s="24"/>
      <c r="B16" s="29"/>
      <c r="C16" s="30"/>
      <c r="D16" s="29"/>
      <c r="E16" s="38"/>
      <c r="F16" s="39"/>
      <c r="G16" s="29"/>
      <c r="H16" s="38"/>
      <c r="I16" s="39"/>
      <c r="J16" s="29"/>
      <c r="K16" s="38"/>
      <c r="L16" s="39"/>
      <c r="M16" s="29"/>
      <c r="N16" s="38"/>
      <c r="O16" s="39"/>
      <c r="P16" s="29"/>
      <c r="Q16" s="43" t="s">
        <v>142</v>
      </c>
      <c r="R16" s="44">
        <v>1250</v>
      </c>
      <c r="S16" s="29"/>
      <c r="T16" s="58"/>
      <c r="U16" s="59"/>
      <c r="V16" s="29"/>
      <c r="W16" s="58"/>
      <c r="X16" s="59"/>
      <c r="Y16" s="29"/>
      <c r="Z16" s="58"/>
      <c r="AA16" s="59"/>
    </row>
    <row r="17" spans="1:27" s="21" customFormat="1" ht="15.75" thickBot="1" x14ac:dyDescent="0.3">
      <c r="A17" s="20" t="s">
        <v>115</v>
      </c>
      <c r="B17" s="33">
        <v>21140</v>
      </c>
      <c r="C17" s="34">
        <v>22200</v>
      </c>
      <c r="D17" s="45">
        <v>22451</v>
      </c>
      <c r="E17" s="46" t="s">
        <v>64</v>
      </c>
      <c r="F17" s="47">
        <f>SUM(F14,C17)</f>
        <v>22200</v>
      </c>
      <c r="G17" s="45">
        <v>23181</v>
      </c>
      <c r="H17" s="46" t="s">
        <v>64</v>
      </c>
      <c r="I17" s="47">
        <f>SUM(I14,F17)</f>
        <v>22200</v>
      </c>
      <c r="J17" s="45">
        <v>23612</v>
      </c>
      <c r="K17" s="46" t="s">
        <v>64</v>
      </c>
      <c r="L17" s="47">
        <f>SUM(L14,I17)</f>
        <v>22200</v>
      </c>
      <c r="M17" s="45">
        <v>24206</v>
      </c>
      <c r="N17" s="46" t="s">
        <v>64</v>
      </c>
      <c r="O17" s="47">
        <f>SUM(O14,L17)</f>
        <v>22200</v>
      </c>
      <c r="P17" s="45">
        <v>24653</v>
      </c>
      <c r="Q17" s="46" t="s">
        <v>64</v>
      </c>
      <c r="R17" s="47">
        <f>SUM(R14:R16,O17)</f>
        <v>28450</v>
      </c>
      <c r="S17" s="45">
        <v>25539</v>
      </c>
      <c r="T17" s="46" t="s">
        <v>64</v>
      </c>
      <c r="U17" s="47">
        <f>SUM(U14,R17)</f>
        <v>28450</v>
      </c>
      <c r="V17" s="45">
        <v>26596</v>
      </c>
      <c r="W17" s="46" t="s">
        <v>64</v>
      </c>
      <c r="X17" s="47">
        <f>SUM(X14,U17)</f>
        <v>28450</v>
      </c>
      <c r="Y17" s="45">
        <v>27727</v>
      </c>
      <c r="Z17" s="46" t="s">
        <v>64</v>
      </c>
      <c r="AA17" s="47">
        <f>SUM(AA14:AA15,X17)</f>
        <v>30400</v>
      </c>
    </row>
    <row r="18" spans="1:27" s="16" customFormat="1" ht="15.75" thickTop="1" x14ac:dyDescent="0.25">
      <c r="A18" s="15" t="s">
        <v>116</v>
      </c>
      <c r="B18" s="35">
        <f>SUM(B4:B17)</f>
        <v>70425</v>
      </c>
      <c r="C18" s="35">
        <f>SUM(C4:C17)</f>
        <v>70675</v>
      </c>
      <c r="D18" s="35">
        <f>SUM(D4:D17)</f>
        <v>73195</v>
      </c>
      <c r="E18" s="35"/>
      <c r="F18" s="35">
        <f>F17+F13+F10+F7</f>
        <v>73225</v>
      </c>
      <c r="G18" s="35">
        <f>SUM(G4:G17)</f>
        <v>75832</v>
      </c>
      <c r="H18" s="35"/>
      <c r="I18" s="35">
        <f>I17+I13+I10+I7</f>
        <v>74175</v>
      </c>
      <c r="J18" s="35">
        <f>SUM(J4:J17)</f>
        <v>78386</v>
      </c>
      <c r="K18" s="35"/>
      <c r="L18" s="35">
        <f>L17+L13+L10+L7</f>
        <v>76075</v>
      </c>
      <c r="M18" s="35">
        <f>SUM(M4:M17)</f>
        <v>81194</v>
      </c>
      <c r="N18" s="35"/>
      <c r="O18" s="35">
        <f>O17+O13+O10+O7</f>
        <v>77975</v>
      </c>
      <c r="P18" s="35">
        <f>SUM(P4:P17)</f>
        <v>84010</v>
      </c>
      <c r="Q18" s="35"/>
      <c r="R18" s="35">
        <f>R17+R13+R10+R7</f>
        <v>86325</v>
      </c>
      <c r="S18" s="35">
        <f>SUM(S4:S17)</f>
        <v>87025</v>
      </c>
      <c r="T18" s="35"/>
      <c r="U18" s="35">
        <f>U17+U13+U10+U7</f>
        <v>90125</v>
      </c>
      <c r="V18" s="35">
        <f>SUM(V4:V17)</f>
        <v>90065</v>
      </c>
      <c r="W18" s="35"/>
      <c r="X18" s="35">
        <f>X17+X13+X10+X7</f>
        <v>92275</v>
      </c>
      <c r="Y18" s="35">
        <f>SUM(Y4:Y17)</f>
        <v>92936</v>
      </c>
      <c r="Z18" s="35"/>
      <c r="AA18" s="35">
        <f>AA17+AA13+AA10+AA7</f>
        <v>95475</v>
      </c>
    </row>
  </sheetData>
  <mergeCells count="11">
    <mergeCell ref="A1:AA1"/>
    <mergeCell ref="A2:A3"/>
    <mergeCell ref="D2:F2"/>
    <mergeCell ref="B2:C2"/>
    <mergeCell ref="G2:I2"/>
    <mergeCell ref="J2:L2"/>
    <mergeCell ref="M2:O2"/>
    <mergeCell ref="P2:R2"/>
    <mergeCell ref="S2:U2"/>
    <mergeCell ref="V2:X2"/>
    <mergeCell ref="Y2:AA2"/>
  </mergeCells>
  <pageMargins left="0.25" right="0.25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2"/>
  <sheetViews>
    <sheetView workbookViewId="0">
      <selection sqref="A1:X32"/>
    </sheetView>
  </sheetViews>
  <sheetFormatPr defaultRowHeight="15" x14ac:dyDescent="0.25"/>
  <cols>
    <col min="1" max="1" width="8.85546875" customWidth="1"/>
    <col min="2" max="2" width="10.5703125" customWidth="1"/>
    <col min="3" max="3" width="10" customWidth="1"/>
    <col min="5" max="5" width="13.28515625" customWidth="1"/>
    <col min="6" max="6" width="16.5703125" customWidth="1"/>
    <col min="7" max="7" width="13.42578125" customWidth="1"/>
    <col min="8" max="9" width="13.7109375" customWidth="1"/>
    <col min="10" max="10" width="10.5703125" customWidth="1"/>
    <col min="11" max="12" width="12.7109375" customWidth="1"/>
    <col min="14" max="14" width="12.5703125" customWidth="1"/>
  </cols>
  <sheetData>
    <row r="1" spans="1:24" x14ac:dyDescent="0.25">
      <c r="B1" s="2" t="s">
        <v>59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</row>
    <row r="2" spans="1:24" x14ac:dyDescent="0.25">
      <c r="B2" s="2" t="s">
        <v>1</v>
      </c>
      <c r="C2" s="3">
        <v>73195</v>
      </c>
      <c r="D2" s="3">
        <v>75832</v>
      </c>
      <c r="E2" s="3">
        <v>78386</v>
      </c>
      <c r="F2" s="3">
        <v>81194</v>
      </c>
      <c r="G2" s="3">
        <v>84010</v>
      </c>
      <c r="H2" s="3">
        <v>87025</v>
      </c>
      <c r="I2" s="3">
        <v>90065</v>
      </c>
      <c r="J2" s="3">
        <v>92936</v>
      </c>
    </row>
    <row r="3" spans="1:24" x14ac:dyDescent="0.25">
      <c r="B3" s="2" t="s">
        <v>0</v>
      </c>
      <c r="C3" s="2" t="s">
        <v>5</v>
      </c>
      <c r="D3" s="2" t="s">
        <v>5</v>
      </c>
      <c r="E3" s="3">
        <v>440000000</v>
      </c>
      <c r="F3" s="3">
        <v>555000000</v>
      </c>
      <c r="G3" s="3">
        <v>550000000</v>
      </c>
      <c r="H3" s="3">
        <v>260000000</v>
      </c>
      <c r="I3" s="2"/>
      <c r="J3" s="2"/>
      <c r="K3" s="4">
        <f>SUM(E3:J3)</f>
        <v>1805000000</v>
      </c>
      <c r="L3" s="4"/>
    </row>
    <row r="4" spans="1:24" x14ac:dyDescent="0.25">
      <c r="A4" s="1"/>
      <c r="B4" s="5" t="s">
        <v>15</v>
      </c>
      <c r="C4" s="5" t="s">
        <v>2</v>
      </c>
      <c r="D4" s="5" t="s">
        <v>3</v>
      </c>
      <c r="E4" s="5" t="s">
        <v>6</v>
      </c>
      <c r="F4" s="5" t="s">
        <v>13</v>
      </c>
      <c r="G4" s="5" t="s">
        <v>11</v>
      </c>
      <c r="H4" s="5" t="s">
        <v>73</v>
      </c>
      <c r="I4" s="5" t="s">
        <v>40</v>
      </c>
      <c r="J4" s="5" t="s">
        <v>38</v>
      </c>
      <c r="K4" s="1"/>
      <c r="L4" s="1"/>
      <c r="M4" s="1"/>
      <c r="N4" s="1"/>
    </row>
    <row r="5" spans="1:24" x14ac:dyDescent="0.25">
      <c r="A5" s="1"/>
      <c r="B5" s="1" t="s">
        <v>7</v>
      </c>
      <c r="C5" s="1" t="s">
        <v>4</v>
      </c>
      <c r="D5" s="1" t="s">
        <v>21</v>
      </c>
      <c r="E5" s="1" t="s">
        <v>9</v>
      </c>
      <c r="F5" s="1" t="s">
        <v>14</v>
      </c>
      <c r="G5" s="1" t="s">
        <v>12</v>
      </c>
      <c r="H5" s="1" t="s">
        <v>74</v>
      </c>
      <c r="I5" s="1" t="s">
        <v>41</v>
      </c>
      <c r="J5" s="1" t="s">
        <v>39</v>
      </c>
      <c r="K5" s="1"/>
      <c r="L5" s="1"/>
      <c r="M5" s="1"/>
      <c r="N5" s="1"/>
    </row>
    <row r="6" spans="1:24" x14ac:dyDescent="0.25">
      <c r="A6" s="1"/>
      <c r="B6" s="1"/>
      <c r="C6" s="1" t="s">
        <v>18</v>
      </c>
      <c r="D6" s="1" t="s">
        <v>22</v>
      </c>
      <c r="E6" s="1" t="s">
        <v>10</v>
      </c>
      <c r="F6" s="1"/>
      <c r="G6" s="1"/>
      <c r="H6" s="1"/>
      <c r="I6" s="1" t="s">
        <v>42</v>
      </c>
      <c r="J6" s="1"/>
      <c r="K6" s="1"/>
      <c r="L6" s="1"/>
      <c r="M6" s="1"/>
      <c r="N6" s="1"/>
      <c r="R6" t="s">
        <v>78</v>
      </c>
    </row>
    <row r="7" spans="1:24" x14ac:dyDescent="0.25">
      <c r="A7" s="1"/>
      <c r="B7" s="1"/>
      <c r="C7" s="1" t="s">
        <v>19</v>
      </c>
      <c r="D7" s="1" t="s">
        <v>23</v>
      </c>
      <c r="E7" s="1"/>
      <c r="F7" s="1"/>
      <c r="G7" s="1"/>
      <c r="H7" s="1"/>
      <c r="I7" s="1"/>
      <c r="J7" s="1"/>
      <c r="K7" s="1"/>
      <c r="L7" s="1"/>
      <c r="M7" s="1"/>
      <c r="N7" s="1"/>
      <c r="Q7" t="s">
        <v>57</v>
      </c>
      <c r="R7" t="s">
        <v>64</v>
      </c>
      <c r="S7">
        <v>2023</v>
      </c>
      <c r="T7">
        <v>2024</v>
      </c>
      <c r="U7">
        <v>2025</v>
      </c>
      <c r="V7">
        <v>2026</v>
      </c>
      <c r="W7">
        <v>2027</v>
      </c>
      <c r="X7">
        <v>2028</v>
      </c>
    </row>
    <row r="8" spans="1:24" x14ac:dyDescent="0.25">
      <c r="A8" s="1"/>
      <c r="B8" s="1"/>
      <c r="C8" s="1" t="s">
        <v>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Q8" t="s">
        <v>60</v>
      </c>
      <c r="R8">
        <v>26925</v>
      </c>
      <c r="S8" s="4">
        <v>27875</v>
      </c>
      <c r="T8" s="4">
        <v>28825</v>
      </c>
      <c r="U8" s="4">
        <v>30025</v>
      </c>
      <c r="V8" s="4">
        <v>31625</v>
      </c>
      <c r="W8" s="4">
        <v>32975</v>
      </c>
      <c r="X8" s="4">
        <v>34375</v>
      </c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Q9" t="s">
        <v>69</v>
      </c>
      <c r="S9" s="4">
        <v>28978</v>
      </c>
      <c r="T9" s="4">
        <v>30103</v>
      </c>
      <c r="U9" s="4">
        <v>31272</v>
      </c>
      <c r="V9" s="4">
        <v>32418</v>
      </c>
      <c r="W9" s="4">
        <v>33562</v>
      </c>
      <c r="X9" s="4">
        <v>34560</v>
      </c>
    </row>
    <row r="10" spans="1:24" x14ac:dyDescent="0.25">
      <c r="A10" s="1"/>
      <c r="B10" s="5" t="s">
        <v>15</v>
      </c>
      <c r="C10" s="5"/>
      <c r="D10" s="5"/>
      <c r="E10" s="5" t="s">
        <v>30</v>
      </c>
      <c r="F10" s="5" t="s">
        <v>71</v>
      </c>
      <c r="G10" s="5" t="s">
        <v>28</v>
      </c>
      <c r="H10" s="5" t="s">
        <v>70</v>
      </c>
      <c r="I10" s="5"/>
      <c r="J10" s="5"/>
      <c r="K10" s="1"/>
      <c r="L10" s="1"/>
      <c r="M10" s="1"/>
      <c r="N10" s="1"/>
    </row>
    <row r="11" spans="1:24" x14ac:dyDescent="0.25">
      <c r="A11" s="1"/>
      <c r="B11" s="1" t="s">
        <v>7</v>
      </c>
      <c r="C11" s="1"/>
      <c r="D11" s="1"/>
      <c r="E11" s="6" t="s">
        <v>16</v>
      </c>
      <c r="F11" s="1" t="s">
        <v>54</v>
      </c>
      <c r="G11" s="1" t="s">
        <v>29</v>
      </c>
      <c r="H11" s="1" t="s">
        <v>46</v>
      </c>
      <c r="I11" s="1"/>
      <c r="J11" s="1"/>
      <c r="K11" s="1"/>
      <c r="L11" s="1"/>
      <c r="M11" s="1"/>
      <c r="N11" s="1"/>
    </row>
    <row r="12" spans="1:24" x14ac:dyDescent="0.25">
      <c r="A12" s="1"/>
      <c r="B12" s="1"/>
      <c r="C12" s="1"/>
      <c r="D12" s="1"/>
      <c r="E12" s="1" t="s">
        <v>17</v>
      </c>
      <c r="F12" s="1" t="s">
        <v>72</v>
      </c>
      <c r="G12" s="1"/>
      <c r="H12" s="1"/>
      <c r="I12" s="1"/>
      <c r="J12" s="1"/>
      <c r="K12" s="1"/>
      <c r="L12" s="1"/>
      <c r="M12" s="1"/>
      <c r="N12" s="1"/>
    </row>
    <row r="13" spans="1:24" x14ac:dyDescent="0.25">
      <c r="A13" s="1"/>
      <c r="B13" s="1"/>
      <c r="C13" s="1"/>
      <c r="D13" s="1"/>
      <c r="E13" s="1" t="s">
        <v>8</v>
      </c>
      <c r="F13" s="1"/>
      <c r="G13" s="1"/>
      <c r="H13" s="1"/>
      <c r="I13" s="1"/>
      <c r="J13" s="1"/>
      <c r="K13" s="1"/>
      <c r="L13" s="1"/>
      <c r="M13" s="1"/>
      <c r="N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Q14" s="8" t="s">
        <v>61</v>
      </c>
      <c r="R14">
        <v>10925</v>
      </c>
      <c r="S14" s="4">
        <v>11975</v>
      </c>
      <c r="T14" s="4">
        <v>11975</v>
      </c>
      <c r="U14" s="4">
        <v>13475</v>
      </c>
      <c r="V14" s="4">
        <v>13775</v>
      </c>
      <c r="W14" s="4">
        <v>14125</v>
      </c>
      <c r="X14" s="4">
        <v>14725</v>
      </c>
    </row>
    <row r="15" spans="1:24" x14ac:dyDescent="0.25">
      <c r="A15" s="1"/>
      <c r="B15" s="5" t="s">
        <v>15</v>
      </c>
      <c r="C15" s="5"/>
      <c r="D15" s="5"/>
      <c r="E15" s="5" t="s">
        <v>31</v>
      </c>
      <c r="F15" s="5" t="s">
        <v>24</v>
      </c>
      <c r="H15" s="5" t="s">
        <v>35</v>
      </c>
      <c r="I15" s="5"/>
      <c r="J15" s="5"/>
      <c r="K15" s="1"/>
      <c r="L15" s="1"/>
      <c r="M15" s="1"/>
      <c r="N15" s="1"/>
      <c r="Q15" t="s">
        <v>69</v>
      </c>
      <c r="S15" s="4">
        <v>10712</v>
      </c>
      <c r="T15" s="4">
        <v>11299</v>
      </c>
      <c r="U15" s="4">
        <v>11832</v>
      </c>
      <c r="V15" s="4">
        <v>12274</v>
      </c>
      <c r="W15" s="4">
        <v>12905</v>
      </c>
      <c r="X15" s="4">
        <v>13540</v>
      </c>
    </row>
    <row r="16" spans="1:24" x14ac:dyDescent="0.25">
      <c r="A16" s="1"/>
      <c r="B16" s="1" t="s">
        <v>7</v>
      </c>
      <c r="C16" s="1"/>
      <c r="D16" s="1"/>
      <c r="E16" s="1" t="s">
        <v>32</v>
      </c>
      <c r="F16" s="1" t="s">
        <v>33</v>
      </c>
      <c r="H16" s="1" t="s">
        <v>47</v>
      </c>
      <c r="I16" s="1"/>
      <c r="J16" s="1"/>
      <c r="K16" s="1"/>
      <c r="L16" s="1"/>
      <c r="M16" s="1"/>
      <c r="N16" s="1"/>
    </row>
    <row r="17" spans="1:24" x14ac:dyDescent="0.25">
      <c r="A17" s="1"/>
      <c r="B17" s="1"/>
      <c r="C17" s="1"/>
      <c r="D17" s="1"/>
      <c r="E17" s="1"/>
      <c r="F17" s="1" t="s">
        <v>34</v>
      </c>
      <c r="H17" s="1" t="s">
        <v>48</v>
      </c>
      <c r="I17" s="1"/>
      <c r="J17" s="1"/>
      <c r="K17" s="1"/>
      <c r="L17" s="1"/>
      <c r="M17" s="1"/>
      <c r="N17" s="1"/>
      <c r="Q17" s="1" t="s">
        <v>62</v>
      </c>
      <c r="R17">
        <v>10475</v>
      </c>
      <c r="S17" s="4">
        <v>11025</v>
      </c>
      <c r="T17" s="4">
        <v>11025</v>
      </c>
      <c r="U17" s="4">
        <v>12375</v>
      </c>
      <c r="V17" s="4">
        <v>12375</v>
      </c>
      <c r="W17" s="4">
        <v>13725</v>
      </c>
      <c r="X17" s="4">
        <v>13725</v>
      </c>
    </row>
    <row r="18" spans="1:24" x14ac:dyDescent="0.25">
      <c r="A18" s="1"/>
      <c r="B18" s="5" t="s">
        <v>15</v>
      </c>
      <c r="C18" s="5"/>
      <c r="D18" s="5"/>
      <c r="E18" s="5" t="s">
        <v>36</v>
      </c>
      <c r="F18" s="5"/>
      <c r="G18" s="5" t="s">
        <v>43</v>
      </c>
      <c r="H18" s="5"/>
      <c r="I18" s="5"/>
      <c r="J18" s="5"/>
      <c r="K18" s="1"/>
      <c r="L18" s="1"/>
      <c r="M18" s="1"/>
      <c r="N18" s="1"/>
      <c r="S18" s="4">
        <v>11054</v>
      </c>
      <c r="T18" s="4">
        <v>11249</v>
      </c>
      <c r="U18" s="4">
        <v>11670</v>
      </c>
      <c r="V18" s="4">
        <v>12296</v>
      </c>
      <c r="W18" s="4">
        <v>12890</v>
      </c>
      <c r="X18" s="4">
        <v>13386</v>
      </c>
    </row>
    <row r="19" spans="1:24" x14ac:dyDescent="0.25">
      <c r="A19" s="1"/>
      <c r="B19" s="1" t="s">
        <v>7</v>
      </c>
      <c r="C19" s="1"/>
      <c r="D19" s="1"/>
      <c r="E19" s="1" t="s">
        <v>37</v>
      </c>
      <c r="F19" s="1"/>
      <c r="G19" s="1" t="s">
        <v>44</v>
      </c>
      <c r="H19" s="1"/>
      <c r="I19" s="1"/>
      <c r="J19" s="1"/>
      <c r="K19" s="1"/>
      <c r="L19" s="1"/>
      <c r="M19" s="1"/>
      <c r="N19" s="1"/>
    </row>
    <row r="20" spans="1:24" x14ac:dyDescent="0.25">
      <c r="A20" s="1"/>
      <c r="B20" s="1"/>
      <c r="C20" s="1"/>
      <c r="D20" s="1"/>
      <c r="E20" s="1"/>
      <c r="F20" s="1"/>
      <c r="G20" s="1" t="s">
        <v>45</v>
      </c>
      <c r="H20" s="1"/>
      <c r="I20" s="1"/>
      <c r="J20" s="1"/>
      <c r="K20" s="1"/>
      <c r="L20" s="1"/>
      <c r="M20" s="1"/>
      <c r="N20" s="1"/>
    </row>
    <row r="21" spans="1:24" x14ac:dyDescent="0.25">
      <c r="A21" s="1"/>
      <c r="B21" s="5" t="s">
        <v>25</v>
      </c>
      <c r="C21" s="5"/>
      <c r="D21" s="5"/>
      <c r="E21" s="5" t="s">
        <v>50</v>
      </c>
      <c r="F21" s="5" t="s">
        <v>27</v>
      </c>
      <c r="G21" s="5" t="s">
        <v>26</v>
      </c>
      <c r="H21" s="5" t="s">
        <v>56</v>
      </c>
      <c r="I21" s="5"/>
      <c r="J21" s="5"/>
      <c r="K21" s="1"/>
      <c r="L21" s="1"/>
      <c r="M21" s="1"/>
      <c r="N21" s="1"/>
      <c r="Q21" s="8" t="s">
        <v>63</v>
      </c>
      <c r="R21" s="4">
        <v>21800</v>
      </c>
      <c r="S21" s="4">
        <v>21800</v>
      </c>
      <c r="T21" s="4">
        <v>21800</v>
      </c>
      <c r="U21" s="4">
        <v>22800</v>
      </c>
      <c r="V21" s="4">
        <v>25000</v>
      </c>
      <c r="W21" s="4">
        <v>27650</v>
      </c>
      <c r="X21" s="4">
        <v>27650</v>
      </c>
    </row>
    <row r="22" spans="1:24" x14ac:dyDescent="0.25">
      <c r="A22" s="1"/>
      <c r="B22" s="1"/>
      <c r="C22" s="1"/>
      <c r="D22" s="1"/>
      <c r="E22" s="1" t="s">
        <v>51</v>
      </c>
      <c r="F22" s="1" t="s">
        <v>49</v>
      </c>
      <c r="G22" s="1" t="s">
        <v>49</v>
      </c>
      <c r="H22" s="1" t="s">
        <v>49</v>
      </c>
      <c r="I22" s="1"/>
      <c r="J22" s="1"/>
      <c r="K22" s="1"/>
      <c r="L22" s="1"/>
      <c r="M22" s="1"/>
      <c r="N22" s="1"/>
      <c r="S22" s="4">
        <v>22451</v>
      </c>
      <c r="T22" s="4">
        <v>23181</v>
      </c>
      <c r="U22" s="4">
        <v>23612</v>
      </c>
      <c r="V22" s="4">
        <v>24206</v>
      </c>
      <c r="W22" s="4">
        <v>24653</v>
      </c>
      <c r="X22" s="4">
        <v>25539</v>
      </c>
    </row>
    <row r="23" spans="1:24" x14ac:dyDescent="0.25">
      <c r="A23" s="1"/>
      <c r="B23" s="1"/>
      <c r="C23" s="1"/>
      <c r="D23" s="1"/>
      <c r="E23" s="1" t="s">
        <v>52</v>
      </c>
      <c r="F23" s="1" t="s">
        <v>58</v>
      </c>
      <c r="G23" s="1"/>
      <c r="H23" s="1"/>
      <c r="I23" s="1"/>
      <c r="J23" s="1"/>
      <c r="K23" s="1"/>
      <c r="L23" s="1" t="s">
        <v>69</v>
      </c>
      <c r="M23" s="1"/>
    </row>
    <row r="24" spans="1:24" x14ac:dyDescent="0.25">
      <c r="A24" s="1" t="s">
        <v>57</v>
      </c>
      <c r="B24" s="1" t="s">
        <v>57</v>
      </c>
      <c r="C24" s="1"/>
      <c r="D24" s="1"/>
      <c r="E24" s="1" t="s">
        <v>77</v>
      </c>
      <c r="F24" s="1" t="s">
        <v>77</v>
      </c>
      <c r="G24" s="1" t="s">
        <v>77</v>
      </c>
      <c r="H24" s="1" t="s">
        <v>77</v>
      </c>
      <c r="I24" s="1"/>
      <c r="J24" s="1"/>
      <c r="K24" s="1" t="s">
        <v>66</v>
      </c>
      <c r="L24" s="1"/>
      <c r="M24" s="1"/>
    </row>
    <row r="25" spans="1:24" x14ac:dyDescent="0.25">
      <c r="A25" s="1" t="s">
        <v>60</v>
      </c>
      <c r="B25" s="7">
        <v>26925</v>
      </c>
      <c r="C25" s="1">
        <v>950</v>
      </c>
      <c r="D25" s="1">
        <v>950</v>
      </c>
      <c r="E25" s="1">
        <v>1200</v>
      </c>
      <c r="F25" s="1">
        <v>1600</v>
      </c>
      <c r="G25" s="1">
        <v>1350</v>
      </c>
      <c r="H25" s="1">
        <v>1700</v>
      </c>
      <c r="I25" s="1"/>
      <c r="J25" s="1"/>
      <c r="K25" s="1">
        <f>SUM(C25:J25)</f>
        <v>7750</v>
      </c>
      <c r="L25" s="7">
        <v>34849</v>
      </c>
      <c r="M25" s="7"/>
      <c r="R25">
        <f>SUM(R8:R24)</f>
        <v>70125</v>
      </c>
    </row>
    <row r="26" spans="1:24" x14ac:dyDescent="0.25">
      <c r="A26" s="8" t="s">
        <v>61</v>
      </c>
      <c r="B26" s="7">
        <v>10925</v>
      </c>
      <c r="C26" s="1">
        <v>1050</v>
      </c>
      <c r="D26" s="1"/>
      <c r="E26" s="1">
        <v>1500</v>
      </c>
      <c r="F26" s="1">
        <v>300</v>
      </c>
      <c r="G26" s="1">
        <v>350</v>
      </c>
      <c r="H26" s="1">
        <v>600</v>
      </c>
      <c r="I26" s="1"/>
      <c r="J26" s="1"/>
      <c r="K26" s="1">
        <f>SUM(C26:J26)</f>
        <v>3800</v>
      </c>
      <c r="L26" s="7">
        <v>13540</v>
      </c>
      <c r="M26" s="7"/>
    </row>
    <row r="27" spans="1:24" x14ac:dyDescent="0.25">
      <c r="A27" s="1" t="s">
        <v>62</v>
      </c>
      <c r="B27" s="7">
        <v>10475</v>
      </c>
      <c r="C27" s="1">
        <v>550</v>
      </c>
      <c r="D27" s="1"/>
      <c r="E27" s="1">
        <v>1350</v>
      </c>
      <c r="F27" s="1"/>
      <c r="G27" s="1">
        <v>1350</v>
      </c>
      <c r="H27" s="1"/>
      <c r="I27" s="1"/>
      <c r="J27" s="1"/>
      <c r="K27" s="1">
        <f>SUM(C27:J27)</f>
        <v>3250</v>
      </c>
      <c r="L27" s="1">
        <v>13386</v>
      </c>
      <c r="M27" s="7"/>
    </row>
    <row r="28" spans="1:24" x14ac:dyDescent="0.25">
      <c r="A28" s="8" t="s">
        <v>63</v>
      </c>
      <c r="B28" s="7">
        <v>21800</v>
      </c>
      <c r="C28" s="1"/>
      <c r="D28" s="1"/>
      <c r="E28" s="1">
        <v>1000</v>
      </c>
      <c r="F28" s="1">
        <v>2200</v>
      </c>
      <c r="G28" s="1">
        <v>2650</v>
      </c>
      <c r="H28" s="1"/>
      <c r="I28" s="1"/>
      <c r="J28" s="1"/>
      <c r="K28" s="1">
        <f>SUM(E28:J28)</f>
        <v>5850</v>
      </c>
      <c r="L28" s="1">
        <v>25250</v>
      </c>
      <c r="M28" s="7"/>
    </row>
    <row r="29" spans="1:24" x14ac:dyDescent="0.25">
      <c r="A29" s="1" t="s">
        <v>64</v>
      </c>
      <c r="B29" s="7">
        <f>SUM(B25:B28)</f>
        <v>70125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24" x14ac:dyDescent="0.25">
      <c r="A30" s="1" t="s">
        <v>75</v>
      </c>
      <c r="B30" s="1"/>
      <c r="C30" s="1"/>
      <c r="D30" s="1"/>
      <c r="E30" s="1"/>
      <c r="F30" s="1"/>
      <c r="G30" s="1" t="s">
        <v>68</v>
      </c>
      <c r="H30" s="1"/>
      <c r="I30" s="1"/>
      <c r="J30" s="1"/>
      <c r="K30" s="1">
        <f>SUM(K24:K29)</f>
        <v>20650</v>
      </c>
      <c r="L30" s="7">
        <f>SUM(L25:L29)</f>
        <v>87025</v>
      </c>
      <c r="M30" s="7"/>
    </row>
    <row r="31" spans="1:24" x14ac:dyDescent="0.25">
      <c r="A31" s="1" t="s">
        <v>76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4" x14ac:dyDescent="0.25">
      <c r="A32">
        <v>110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0"/>
  <sheetViews>
    <sheetView zoomScaleNormal="100" workbookViewId="0">
      <selection activeCell="I25" sqref="I25"/>
    </sheetView>
  </sheetViews>
  <sheetFormatPr defaultRowHeight="15" x14ac:dyDescent="0.25"/>
  <cols>
    <col min="1" max="1" width="11.5703125" customWidth="1"/>
    <col min="2" max="2" width="16.28515625" customWidth="1"/>
    <col min="3" max="4" width="18.42578125" customWidth="1"/>
    <col min="5" max="5" width="14.7109375" customWidth="1"/>
    <col min="6" max="6" width="14.5703125" customWidth="1"/>
    <col min="7" max="7" width="10.140625" customWidth="1"/>
    <col min="8" max="8" width="11.140625" customWidth="1"/>
    <col min="9" max="9" width="12.140625" customWidth="1"/>
    <col min="10" max="11" width="11.140625" customWidth="1"/>
    <col min="12" max="12" width="10.28515625" customWidth="1"/>
    <col min="13" max="13" width="35.5703125" customWidth="1"/>
    <col min="14" max="14" width="14" customWidth="1"/>
  </cols>
  <sheetData>
    <row r="1" spans="1:15" x14ac:dyDescent="0.25">
      <c r="C1" t="s">
        <v>98</v>
      </c>
      <c r="D1" s="13">
        <v>44830</v>
      </c>
      <c r="L1" t="s">
        <v>90</v>
      </c>
    </row>
    <row r="2" spans="1:15" x14ac:dyDescent="0.25">
      <c r="B2" t="s">
        <v>81</v>
      </c>
      <c r="C2" s="9" t="s">
        <v>80</v>
      </c>
      <c r="D2" s="9" t="s">
        <v>86</v>
      </c>
      <c r="E2" s="11" t="s">
        <v>82</v>
      </c>
      <c r="F2" s="9" t="s">
        <v>85</v>
      </c>
      <c r="G2" s="11" t="s">
        <v>79</v>
      </c>
      <c r="H2" s="11" t="s">
        <v>79</v>
      </c>
      <c r="I2" s="11" t="s">
        <v>79</v>
      </c>
      <c r="J2" s="11" t="s">
        <v>79</v>
      </c>
      <c r="K2" s="11" t="s">
        <v>79</v>
      </c>
      <c r="L2" t="s">
        <v>91</v>
      </c>
      <c r="N2" s="11" t="s">
        <v>95</v>
      </c>
      <c r="O2">
        <v>2028</v>
      </c>
    </row>
    <row r="3" spans="1:15" x14ac:dyDescent="0.25">
      <c r="A3" t="s">
        <v>57</v>
      </c>
      <c r="C3" s="9" t="s">
        <v>64</v>
      </c>
      <c r="D3" s="9"/>
      <c r="E3" s="11">
        <v>2023</v>
      </c>
      <c r="F3" s="9"/>
      <c r="G3" s="11">
        <v>2024</v>
      </c>
      <c r="H3" s="11">
        <v>2025</v>
      </c>
      <c r="I3" s="11">
        <v>2026</v>
      </c>
      <c r="J3" s="11">
        <v>2027</v>
      </c>
      <c r="K3" s="11">
        <v>2028</v>
      </c>
    </row>
    <row r="4" spans="1:15" x14ac:dyDescent="0.25">
      <c r="A4" t="s">
        <v>60</v>
      </c>
      <c r="B4" s="4">
        <v>27369</v>
      </c>
      <c r="C4" s="10">
        <v>26925</v>
      </c>
      <c r="D4" s="10">
        <v>27875</v>
      </c>
      <c r="E4" s="12">
        <v>28978</v>
      </c>
      <c r="F4" s="10">
        <v>28775</v>
      </c>
      <c r="G4" s="12">
        <v>30103</v>
      </c>
      <c r="H4" s="12">
        <v>31272</v>
      </c>
      <c r="I4" s="12">
        <v>32418</v>
      </c>
      <c r="J4" s="12">
        <v>33562</v>
      </c>
      <c r="K4" s="12">
        <v>34560</v>
      </c>
      <c r="L4" s="4">
        <v>6300</v>
      </c>
      <c r="M4" s="4">
        <v>6</v>
      </c>
      <c r="N4">
        <v>4</v>
      </c>
      <c r="O4">
        <v>6</v>
      </c>
    </row>
    <row r="5" spans="1:15" x14ac:dyDescent="0.25">
      <c r="A5" t="s">
        <v>88</v>
      </c>
      <c r="C5" s="9"/>
      <c r="D5" s="9" t="s">
        <v>83</v>
      </c>
      <c r="E5" s="12">
        <v>-1103</v>
      </c>
      <c r="F5" s="10" t="s">
        <v>89</v>
      </c>
      <c r="G5" s="12">
        <v>-1328</v>
      </c>
      <c r="H5" s="12">
        <v>-2497</v>
      </c>
      <c r="I5" s="12">
        <v>-3643</v>
      </c>
      <c r="J5" s="12">
        <v>-4787</v>
      </c>
      <c r="K5" s="12">
        <v>-5785</v>
      </c>
      <c r="M5" t="s">
        <v>92</v>
      </c>
    </row>
    <row r="6" spans="1:15" x14ac:dyDescent="0.25">
      <c r="C6" s="9"/>
      <c r="D6" s="9"/>
      <c r="E6" s="11"/>
      <c r="F6" s="9"/>
      <c r="G6" s="11"/>
      <c r="H6" s="11"/>
      <c r="I6" s="11"/>
      <c r="J6" s="11"/>
      <c r="K6" s="11"/>
      <c r="M6" t="s">
        <v>93</v>
      </c>
    </row>
    <row r="7" spans="1:15" x14ac:dyDescent="0.25">
      <c r="B7" s="4">
        <v>10353</v>
      </c>
      <c r="C7" s="9"/>
      <c r="D7" s="9"/>
      <c r="E7" s="11"/>
      <c r="F7" s="9"/>
      <c r="G7" s="11"/>
      <c r="H7" s="11"/>
      <c r="I7" s="11"/>
      <c r="J7" s="11"/>
      <c r="K7" s="11"/>
    </row>
    <row r="8" spans="1:15" x14ac:dyDescent="0.25">
      <c r="A8" s="8" t="s">
        <v>61</v>
      </c>
      <c r="B8" s="8"/>
      <c r="C8" s="9">
        <v>10925</v>
      </c>
      <c r="D8" s="10">
        <v>11975</v>
      </c>
      <c r="E8" s="12">
        <v>10712</v>
      </c>
      <c r="F8" s="10">
        <v>11975</v>
      </c>
      <c r="G8" s="12">
        <v>11299</v>
      </c>
      <c r="H8" s="12">
        <v>11832</v>
      </c>
      <c r="I8" s="12">
        <v>12274</v>
      </c>
      <c r="J8" s="12">
        <v>12905</v>
      </c>
      <c r="K8" s="12">
        <v>13540</v>
      </c>
    </row>
    <row r="9" spans="1:15" x14ac:dyDescent="0.25">
      <c r="A9" t="s">
        <v>88</v>
      </c>
      <c r="C9" s="9"/>
      <c r="D9" s="9" t="s">
        <v>84</v>
      </c>
      <c r="E9" s="12">
        <v>1263</v>
      </c>
      <c r="F9" s="10"/>
      <c r="G9" s="12">
        <v>676</v>
      </c>
      <c r="H9" s="12">
        <v>143</v>
      </c>
      <c r="I9" s="12">
        <v>-299</v>
      </c>
      <c r="J9" s="12">
        <v>-930</v>
      </c>
      <c r="K9" s="12">
        <v>-1565</v>
      </c>
      <c r="L9" s="4">
        <v>1700</v>
      </c>
      <c r="M9" s="4">
        <v>3</v>
      </c>
      <c r="N9">
        <v>2</v>
      </c>
      <c r="O9">
        <v>3</v>
      </c>
    </row>
    <row r="10" spans="1:15" x14ac:dyDescent="0.25">
      <c r="C10" s="9">
        <v>10353</v>
      </c>
      <c r="D10" s="9"/>
      <c r="E10" s="11"/>
      <c r="F10" s="9"/>
      <c r="G10" s="11"/>
      <c r="H10" s="11"/>
      <c r="I10" s="11"/>
      <c r="J10" s="11"/>
      <c r="K10" s="11"/>
      <c r="M10" t="s">
        <v>94</v>
      </c>
    </row>
    <row r="11" spans="1:15" x14ac:dyDescent="0.25">
      <c r="A11" s="1" t="s">
        <v>62</v>
      </c>
      <c r="B11" s="1">
        <v>11093</v>
      </c>
      <c r="C11" s="9"/>
      <c r="D11" s="10">
        <v>11025</v>
      </c>
      <c r="E11" s="12">
        <v>11054</v>
      </c>
      <c r="F11" s="10">
        <v>11025</v>
      </c>
      <c r="G11" s="12">
        <v>11249</v>
      </c>
      <c r="H11" s="12">
        <v>11670</v>
      </c>
      <c r="I11" s="12">
        <v>12296</v>
      </c>
      <c r="J11" s="12">
        <v>12890</v>
      </c>
      <c r="K11" s="12">
        <v>13386</v>
      </c>
    </row>
    <row r="12" spans="1:15" x14ac:dyDescent="0.25">
      <c r="A12" t="s">
        <v>88</v>
      </c>
      <c r="C12" s="9"/>
      <c r="D12" s="9" t="s">
        <v>87</v>
      </c>
      <c r="E12" s="12">
        <v>-29</v>
      </c>
      <c r="F12" s="10"/>
      <c r="G12" s="12">
        <v>-224</v>
      </c>
      <c r="H12" s="12">
        <v>-616</v>
      </c>
      <c r="I12" s="12">
        <v>-1271</v>
      </c>
      <c r="J12" s="12">
        <v>-1865</v>
      </c>
      <c r="K12" s="12">
        <v>-2361</v>
      </c>
      <c r="L12" s="4">
        <v>2550</v>
      </c>
      <c r="M12" s="4">
        <v>2</v>
      </c>
      <c r="N12">
        <v>2</v>
      </c>
      <c r="O12">
        <v>3</v>
      </c>
    </row>
    <row r="13" spans="1:15" x14ac:dyDescent="0.25">
      <c r="C13" s="9">
        <v>11093</v>
      </c>
      <c r="D13" s="9"/>
      <c r="E13" s="11"/>
      <c r="F13" s="9"/>
      <c r="G13" s="11"/>
      <c r="H13" s="11"/>
      <c r="I13" s="11"/>
      <c r="J13" s="11"/>
      <c r="K13" s="11"/>
      <c r="M13" t="s">
        <v>97</v>
      </c>
    </row>
    <row r="14" spans="1:15" x14ac:dyDescent="0.25">
      <c r="C14" s="9"/>
      <c r="D14" s="9"/>
      <c r="E14" s="11"/>
      <c r="F14" s="9"/>
      <c r="G14" s="11"/>
      <c r="H14" s="11"/>
      <c r="I14" s="11"/>
      <c r="J14" s="11"/>
      <c r="K14" s="11"/>
    </row>
    <row r="15" spans="1:15" x14ac:dyDescent="0.25">
      <c r="A15" s="8" t="s">
        <v>63</v>
      </c>
      <c r="B15" s="8"/>
      <c r="C15" s="10">
        <v>21800</v>
      </c>
      <c r="D15" s="10">
        <v>21800</v>
      </c>
      <c r="E15" s="12">
        <v>22451</v>
      </c>
      <c r="F15" s="10">
        <v>21800</v>
      </c>
      <c r="G15" s="12">
        <v>23181</v>
      </c>
      <c r="H15" s="12">
        <v>23612</v>
      </c>
      <c r="I15" s="12">
        <v>24206</v>
      </c>
      <c r="J15" s="12">
        <v>24653</v>
      </c>
      <c r="K15" s="12">
        <v>25539</v>
      </c>
    </row>
    <row r="16" spans="1:15" x14ac:dyDescent="0.25">
      <c r="A16" t="s">
        <v>88</v>
      </c>
      <c r="B16">
        <v>21423</v>
      </c>
      <c r="C16" s="9"/>
      <c r="D16" s="9"/>
      <c r="E16" s="12">
        <v>-651</v>
      </c>
      <c r="F16" s="10"/>
      <c r="G16" s="12">
        <v>-1381</v>
      </c>
      <c r="H16" s="12">
        <v>-1812</v>
      </c>
      <c r="I16" s="12">
        <v>-2406</v>
      </c>
      <c r="J16" s="12">
        <v>-2853</v>
      </c>
      <c r="K16" s="12">
        <v>-3739</v>
      </c>
      <c r="L16" s="4">
        <v>4000</v>
      </c>
      <c r="M16" s="4">
        <v>2</v>
      </c>
    </row>
    <row r="17" spans="1:15" x14ac:dyDescent="0.25">
      <c r="C17" s="9"/>
      <c r="D17" s="9"/>
      <c r="E17" s="11"/>
      <c r="F17" s="9"/>
      <c r="G17" s="11"/>
      <c r="H17" s="11"/>
      <c r="I17" s="11"/>
      <c r="J17" s="11"/>
      <c r="K17" s="11"/>
      <c r="M17" t="s">
        <v>96</v>
      </c>
      <c r="N17">
        <v>1.5</v>
      </c>
      <c r="O17">
        <v>2.5</v>
      </c>
    </row>
    <row r="18" spans="1:15" x14ac:dyDescent="0.25">
      <c r="C18" s="9"/>
      <c r="D18" s="9"/>
      <c r="E18" s="11"/>
      <c r="F18" s="9"/>
      <c r="G18" s="11"/>
      <c r="H18" s="11"/>
      <c r="I18" s="11"/>
      <c r="J18" s="11"/>
      <c r="K18" s="11"/>
      <c r="L18">
        <f>SUM(L3:L17)</f>
        <v>14550</v>
      </c>
    </row>
    <row r="19" spans="1:15" x14ac:dyDescent="0.25">
      <c r="A19" t="s">
        <v>64</v>
      </c>
      <c r="C19" s="10">
        <f>SUM(C4:C18)</f>
        <v>81096</v>
      </c>
      <c r="D19" s="10">
        <v>72675</v>
      </c>
      <c r="E19" s="12">
        <v>73195</v>
      </c>
      <c r="F19" s="10">
        <f>SUM(F4:F18)</f>
        <v>73575</v>
      </c>
      <c r="G19" s="12">
        <v>75832</v>
      </c>
      <c r="H19" s="12">
        <v>78386</v>
      </c>
      <c r="I19" s="12">
        <v>81194</v>
      </c>
      <c r="J19" s="12">
        <v>84010</v>
      </c>
      <c r="K19" s="12">
        <v>87025</v>
      </c>
    </row>
    <row r="20" spans="1:15" x14ac:dyDescent="0.25">
      <c r="A20" t="s">
        <v>88</v>
      </c>
      <c r="C20" s="9"/>
      <c r="D20" s="9"/>
      <c r="E20" s="11">
        <v>-520</v>
      </c>
      <c r="F20" s="9"/>
      <c r="G20" s="11">
        <v>-2257</v>
      </c>
      <c r="H20" s="11">
        <v>-4811</v>
      </c>
      <c r="I20" s="11">
        <v>-7619</v>
      </c>
      <c r="J20" s="12">
        <v>-10435</v>
      </c>
      <c r="K20" s="12">
        <v>-13450</v>
      </c>
    </row>
  </sheetData>
  <pageMargins left="0.7" right="0.7" top="0.75" bottom="0.75" header="0.3" footer="0.3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Seats</vt:lpstr>
      <vt:lpstr>Planning 2</vt:lpstr>
      <vt:lpstr>Seat Analysis</vt:lpstr>
      <vt:lpstr>'Seat Analysis'!Print_Area</vt:lpstr>
      <vt:lpstr>Sheet1!Print_Area</vt:lpstr>
    </vt:vector>
  </TitlesOfParts>
  <Company>Conroe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Sarah Blakelock</cp:lastModifiedBy>
  <cp:lastPrinted>2023-02-21T18:50:07Z</cp:lastPrinted>
  <dcterms:created xsi:type="dcterms:W3CDTF">2022-09-23T13:23:31Z</dcterms:created>
  <dcterms:modified xsi:type="dcterms:W3CDTF">2023-02-27T14:42:27Z</dcterms:modified>
</cp:coreProperties>
</file>